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bwtfsv1\金沢支店\disk\☆地域交流ビジネス事業\【各自治体】【新型コロナウイルス関係】\【石川県庁】\緊急包括支援事業_医療・介護・障害分\申請書\障害\実績報告書\"/>
    </mc:Choice>
  </mc:AlternateContent>
  <xr:revisionPtr revIDLastSave="0" documentId="8_{56ACA24C-F765-4046-B6BF-62E84270CA71}" xr6:coauthVersionLast="41" xr6:coauthVersionMax="41" xr10:uidLastSave="{00000000-0000-0000-0000-000000000000}"/>
  <bookViews>
    <workbookView xWindow="-110" yWindow="-110" windowWidth="19420" windowHeight="11620" tabRatio="823" xr2:uid="{00000000-000D-0000-FFFF-FFFF00000000}"/>
  </bookViews>
  <sheets>
    <sheet name="（はじめにお読みください）本申請書の使い方、申請の手順" sheetId="30" r:id="rId1"/>
    <sheet name="申請額一覧" sheetId="29" r:id="rId2"/>
    <sheet name="個票1" sheetId="19" r:id="rId3"/>
    <sheet name="職員表" sheetId="27" r:id="rId4"/>
    <sheet name="計算用" sheetId="21" r:id="rId5"/>
    <sheet name="★使用しない★" sheetId="20" r:id="rId6"/>
  </sheets>
  <definedNames>
    <definedName name="_xlnm.Print_Area" localSheetId="5">★使用しない★!$A$1:$AU$51</definedName>
    <definedName name="_xlnm.Print_Area" localSheetId="2">個票1!$A$1:$AM$78</definedName>
    <definedName name="_xlnm.Print_Area" localSheetId="3">職員表!$A$1:$U$35</definedName>
    <definedName name="_xlnm.Print_Area" localSheetId="1">申請額一覧!$A$1:$O$21</definedName>
    <definedName name="_xlnm.Print_Titles" localSheetId="3">職員表!$4:$5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7" i="27" l="1"/>
  <c r="E6" i="27" l="1"/>
  <c r="F6" i="27" s="1"/>
  <c r="M6" i="27"/>
  <c r="E7" i="27"/>
  <c r="F7" i="27" s="1"/>
  <c r="M7" i="27"/>
  <c r="E8" i="27"/>
  <c r="F8" i="27" s="1"/>
  <c r="M8" i="27"/>
  <c r="E9" i="27"/>
  <c r="F9" i="27" s="1"/>
  <c r="M9" i="27"/>
  <c r="E10" i="27"/>
  <c r="F10" i="27"/>
  <c r="M10" i="27"/>
  <c r="E11" i="27"/>
  <c r="F11" i="27" s="1"/>
  <c r="M11" i="27"/>
  <c r="E12" i="27"/>
  <c r="F12" i="27" s="1"/>
  <c r="M12" i="27"/>
  <c r="E13" i="27"/>
  <c r="F13" i="27" s="1"/>
  <c r="M13" i="27"/>
  <c r="E14" i="27"/>
  <c r="F14" i="27"/>
  <c r="M14" i="27"/>
  <c r="E15" i="27"/>
  <c r="F15" i="27" s="1"/>
  <c r="M15" i="27"/>
  <c r="E16" i="27"/>
  <c r="F16" i="27" s="1"/>
  <c r="M16" i="27"/>
  <c r="E17" i="27"/>
  <c r="F17" i="27" s="1"/>
  <c r="M17" i="27"/>
  <c r="E18" i="27"/>
  <c r="F18" i="27"/>
  <c r="M18" i="27"/>
  <c r="S19" i="27" l="1"/>
  <c r="S20" i="27"/>
  <c r="S21" i="27"/>
  <c r="S22" i="27"/>
  <c r="S23" i="27"/>
  <c r="S24" i="27"/>
  <c r="S25" i="27"/>
  <c r="S26" i="27"/>
  <c r="S27" i="27"/>
  <c r="S28" i="27"/>
  <c r="S29" i="27"/>
  <c r="S30" i="27"/>
  <c r="S31" i="27"/>
  <c r="S32" i="27"/>
  <c r="S33" i="27"/>
  <c r="S34" i="27"/>
  <c r="S35" i="27"/>
  <c r="S36" i="27"/>
  <c r="S37" i="27"/>
  <c r="S38" i="27"/>
  <c r="S39" i="27"/>
  <c r="S40" i="27"/>
  <c r="S41" i="27"/>
  <c r="S42" i="27"/>
  <c r="S43" i="27"/>
  <c r="S44" i="27"/>
  <c r="S45" i="27"/>
  <c r="S46" i="27"/>
  <c r="S47" i="27"/>
  <c r="S48" i="27"/>
  <c r="S49" i="27"/>
  <c r="S50" i="27"/>
  <c r="S51" i="27"/>
  <c r="S52" i="27"/>
  <c r="S53" i="27"/>
  <c r="S54" i="27"/>
  <c r="S55" i="27"/>
  <c r="S56" i="27"/>
  <c r="S57" i="27"/>
  <c r="S58" i="27"/>
  <c r="S59" i="27"/>
  <c r="S60" i="27"/>
  <c r="S61" i="27"/>
  <c r="S62" i="27"/>
  <c r="S63" i="27"/>
  <c r="S64" i="27"/>
  <c r="S65" i="27"/>
  <c r="S66" i="27"/>
  <c r="S67" i="27"/>
  <c r="S68" i="27"/>
  <c r="S69" i="27"/>
  <c r="S70" i="27"/>
  <c r="S71" i="27"/>
  <c r="S72" i="27"/>
  <c r="S73" i="27"/>
  <c r="S74" i="27"/>
  <c r="S75" i="27"/>
  <c r="S76" i="27"/>
  <c r="S77" i="27"/>
  <c r="S78" i="27"/>
  <c r="S79" i="27"/>
  <c r="S80" i="27"/>
  <c r="S81" i="27"/>
  <c r="S82" i="27"/>
  <c r="S83" i="27"/>
  <c r="S84" i="27"/>
  <c r="S85" i="27"/>
  <c r="X70" i="27"/>
  <c r="X71" i="27"/>
  <c r="X72" i="27"/>
  <c r="X73" i="27"/>
  <c r="X74" i="27"/>
  <c r="X75" i="27"/>
  <c r="X76" i="27"/>
  <c r="X77" i="27"/>
  <c r="X78" i="27"/>
  <c r="X79" i="27"/>
  <c r="X80" i="27"/>
  <c r="X81" i="27"/>
  <c r="X82" i="27"/>
  <c r="X83" i="27"/>
  <c r="X84" i="27"/>
  <c r="X85" i="27"/>
  <c r="W70" i="27"/>
  <c r="W71" i="27"/>
  <c r="W72" i="27"/>
  <c r="W73" i="27"/>
  <c r="W74" i="27"/>
  <c r="W75" i="27"/>
  <c r="W76" i="27"/>
  <c r="W77" i="27"/>
  <c r="W78" i="27"/>
  <c r="W79" i="27"/>
  <c r="W80" i="27"/>
  <c r="W81" i="27"/>
  <c r="W82" i="27"/>
  <c r="W83" i="27"/>
  <c r="W84" i="27"/>
  <c r="W85" i="27"/>
  <c r="V81" i="27"/>
  <c r="V82" i="27"/>
  <c r="V83" i="27"/>
  <c r="V84" i="27"/>
  <c r="V85" i="27"/>
  <c r="X7" i="27"/>
  <c r="V80" i="27"/>
  <c r="V79" i="27"/>
  <c r="V78" i="27"/>
  <c r="V77" i="27"/>
  <c r="V76" i="27"/>
  <c r="V75" i="27"/>
  <c r="V74" i="27"/>
  <c r="V73" i="27"/>
  <c r="V72" i="27"/>
  <c r="V71" i="27"/>
  <c r="V70" i="27"/>
  <c r="X69" i="27"/>
  <c r="W69" i="27"/>
  <c r="V69" i="27"/>
  <c r="X68" i="27"/>
  <c r="W68" i="27"/>
  <c r="V68" i="27"/>
  <c r="X67" i="27"/>
  <c r="W67" i="27"/>
  <c r="V67" i="27"/>
  <c r="X66" i="27"/>
  <c r="W66" i="27"/>
  <c r="V66" i="27"/>
  <c r="X65" i="27"/>
  <c r="W65" i="27"/>
  <c r="V65" i="27"/>
  <c r="X64" i="27"/>
  <c r="W64" i="27"/>
  <c r="V64" i="27"/>
  <c r="X63" i="27"/>
  <c r="W63" i="27"/>
  <c r="V63" i="27"/>
  <c r="X62" i="27"/>
  <c r="W62" i="27"/>
  <c r="V62" i="27"/>
  <c r="X61" i="27"/>
  <c r="W61" i="27"/>
  <c r="V61" i="27"/>
  <c r="X60" i="27"/>
  <c r="W60" i="27"/>
  <c r="V60" i="27"/>
  <c r="X59" i="27"/>
  <c r="W59" i="27"/>
  <c r="V59" i="27"/>
  <c r="X58" i="27"/>
  <c r="W58" i="27"/>
  <c r="V58" i="27"/>
  <c r="X57" i="27"/>
  <c r="W57" i="27"/>
  <c r="V57" i="27"/>
  <c r="X56" i="27"/>
  <c r="W56" i="27"/>
  <c r="V56" i="27"/>
  <c r="X55" i="27"/>
  <c r="W55" i="27"/>
  <c r="V55" i="27"/>
  <c r="X54" i="27"/>
  <c r="W54" i="27"/>
  <c r="V54" i="27"/>
  <c r="X53" i="27"/>
  <c r="W53" i="27"/>
  <c r="V53" i="27"/>
  <c r="X52" i="27"/>
  <c r="W52" i="27"/>
  <c r="V52" i="27"/>
  <c r="X51" i="27"/>
  <c r="W51" i="27"/>
  <c r="V51" i="27"/>
  <c r="X50" i="27"/>
  <c r="W50" i="27"/>
  <c r="V50" i="27"/>
  <c r="X49" i="27"/>
  <c r="W49" i="27"/>
  <c r="V49" i="27"/>
  <c r="X48" i="27"/>
  <c r="W48" i="27"/>
  <c r="V48" i="27"/>
  <c r="X47" i="27"/>
  <c r="W47" i="27"/>
  <c r="V47" i="27"/>
  <c r="X46" i="27"/>
  <c r="W46" i="27"/>
  <c r="V46" i="27"/>
  <c r="X45" i="27"/>
  <c r="W45" i="27"/>
  <c r="V45" i="27"/>
  <c r="X44" i="27"/>
  <c r="W44" i="27"/>
  <c r="V44" i="27"/>
  <c r="X43" i="27"/>
  <c r="W43" i="27"/>
  <c r="V43" i="27"/>
  <c r="X42" i="27"/>
  <c r="W42" i="27"/>
  <c r="V42" i="27"/>
  <c r="X41" i="27"/>
  <c r="W41" i="27"/>
  <c r="V41" i="27"/>
  <c r="X40" i="27"/>
  <c r="W40" i="27"/>
  <c r="V40" i="27"/>
  <c r="X39" i="27"/>
  <c r="W39" i="27"/>
  <c r="V39" i="27"/>
  <c r="X38" i="27"/>
  <c r="W38" i="27"/>
  <c r="V38" i="27"/>
  <c r="X37" i="27"/>
  <c r="W37" i="27"/>
  <c r="V37" i="27"/>
  <c r="X36" i="27"/>
  <c r="W36" i="27"/>
  <c r="V36" i="27"/>
  <c r="X35" i="27"/>
  <c r="W35" i="27"/>
  <c r="V35" i="27"/>
  <c r="X34" i="27"/>
  <c r="W34" i="27"/>
  <c r="V34" i="27"/>
  <c r="X33" i="27"/>
  <c r="W33" i="27"/>
  <c r="V33" i="27"/>
  <c r="X32" i="27"/>
  <c r="W32" i="27"/>
  <c r="V32" i="27"/>
  <c r="X31" i="27"/>
  <c r="W31" i="27"/>
  <c r="V31" i="27"/>
  <c r="X30" i="27"/>
  <c r="W30" i="27"/>
  <c r="V30" i="27"/>
  <c r="X29" i="27"/>
  <c r="W29" i="27"/>
  <c r="V29" i="27"/>
  <c r="X28" i="27"/>
  <c r="W28" i="27"/>
  <c r="V28" i="27"/>
  <c r="X27" i="27"/>
  <c r="W27" i="27"/>
  <c r="V27" i="27"/>
  <c r="X26" i="27"/>
  <c r="W26" i="27"/>
  <c r="V26" i="27"/>
  <c r="X25" i="27"/>
  <c r="W25" i="27"/>
  <c r="V25" i="27"/>
  <c r="X24" i="27"/>
  <c r="W24" i="27"/>
  <c r="V24" i="27"/>
  <c r="X23" i="27"/>
  <c r="W23" i="27"/>
  <c r="V23" i="27"/>
  <c r="X22" i="27"/>
  <c r="W22" i="27"/>
  <c r="V22" i="27"/>
  <c r="X21" i="27"/>
  <c r="W21" i="27"/>
  <c r="V21" i="27"/>
  <c r="X20" i="27"/>
  <c r="W20" i="27"/>
  <c r="V20" i="27"/>
  <c r="X19" i="27"/>
  <c r="W19" i="27"/>
  <c r="V19" i="27"/>
  <c r="X18" i="27"/>
  <c r="W18" i="27"/>
  <c r="V18" i="27"/>
  <c r="S18" i="27" s="1"/>
  <c r="X17" i="27"/>
  <c r="W17" i="27"/>
  <c r="V17" i="27"/>
  <c r="S17" i="27" s="1"/>
  <c r="X16" i="27"/>
  <c r="W16" i="27"/>
  <c r="V16" i="27"/>
  <c r="S16" i="27" s="1"/>
  <c r="X15" i="27"/>
  <c r="W15" i="27"/>
  <c r="V15" i="27"/>
  <c r="S15" i="27" s="1"/>
  <c r="X14" i="27"/>
  <c r="W14" i="27"/>
  <c r="V14" i="27"/>
  <c r="S14" i="27" s="1"/>
  <c r="X13" i="27"/>
  <c r="W13" i="27"/>
  <c r="V13" i="27"/>
  <c r="S13" i="27" s="1"/>
  <c r="X12" i="27"/>
  <c r="W12" i="27"/>
  <c r="V12" i="27"/>
  <c r="S12" i="27" s="1"/>
  <c r="X11" i="27"/>
  <c r="W11" i="27"/>
  <c r="S11" i="27" s="1"/>
  <c r="V11" i="27"/>
  <c r="X10" i="27"/>
  <c r="W10" i="27"/>
  <c r="V10" i="27"/>
  <c r="S10" i="27" s="1"/>
  <c r="X9" i="27"/>
  <c r="W9" i="27"/>
  <c r="S9" i="27" s="1"/>
  <c r="V9" i="27"/>
  <c r="X8" i="27"/>
  <c r="W8" i="27"/>
  <c r="V8" i="27"/>
  <c r="S8" i="27" s="1"/>
  <c r="W7" i="27"/>
  <c r="V7" i="27"/>
  <c r="X6" i="27"/>
  <c r="W6" i="27"/>
  <c r="V6" i="27"/>
  <c r="S6" i="27" l="1"/>
  <c r="A59" i="21"/>
  <c r="A57" i="21"/>
  <c r="A56" i="21"/>
  <c r="O11" i="27" l="1"/>
  <c r="O7" i="27"/>
  <c r="O6" i="27"/>
  <c r="O8" i="27"/>
  <c r="O12" i="27"/>
  <c r="O10" i="27"/>
  <c r="O9" i="27"/>
  <c r="V29" i="19"/>
  <c r="X32" i="19"/>
  <c r="H44" i="19"/>
  <c r="AI31" i="19" s="1"/>
  <c r="AI33" i="19" s="1"/>
  <c r="M29" i="19" l="1"/>
  <c r="E19" i="27" l="1"/>
  <c r="F19" i="27" s="1"/>
  <c r="E20" i="27"/>
  <c r="F20" i="27" s="1"/>
  <c r="E21" i="27"/>
  <c r="F21" i="27" s="1"/>
  <c r="E22" i="27"/>
  <c r="F22" i="27" s="1"/>
  <c r="E23" i="27"/>
  <c r="F23" i="27" s="1"/>
  <c r="E24" i="27"/>
  <c r="F24" i="27" s="1"/>
  <c r="E25" i="27"/>
  <c r="F25" i="27" s="1"/>
  <c r="E26" i="27"/>
  <c r="F26" i="27" s="1"/>
  <c r="E27" i="27"/>
  <c r="F27" i="27" s="1"/>
  <c r="E28" i="27"/>
  <c r="F28" i="27" s="1"/>
  <c r="E29" i="27"/>
  <c r="F29" i="27" s="1"/>
  <c r="E30" i="27"/>
  <c r="F30" i="27"/>
  <c r="E31" i="27"/>
  <c r="F31" i="27" s="1"/>
  <c r="E32" i="27"/>
  <c r="F32" i="27" s="1"/>
  <c r="E33" i="27"/>
  <c r="F33" i="27" s="1"/>
  <c r="E34" i="27"/>
  <c r="F34" i="27" s="1"/>
  <c r="E35" i="27"/>
  <c r="F35" i="27" s="1"/>
  <c r="E36" i="27"/>
  <c r="F36" i="27" s="1"/>
  <c r="E37" i="27"/>
  <c r="F37" i="27" s="1"/>
  <c r="E38" i="27"/>
  <c r="F38" i="27" s="1"/>
  <c r="E39" i="27"/>
  <c r="F39" i="27" s="1"/>
  <c r="E40" i="27"/>
  <c r="F40" i="27"/>
  <c r="E41" i="27"/>
  <c r="F41" i="27" s="1"/>
  <c r="E42" i="27"/>
  <c r="F42" i="27"/>
  <c r="E43" i="27"/>
  <c r="F43" i="27" s="1"/>
  <c r="E44" i="27"/>
  <c r="F44" i="27" s="1"/>
  <c r="E45" i="27"/>
  <c r="F45" i="27" s="1"/>
  <c r="E46" i="27"/>
  <c r="F46" i="27"/>
  <c r="E47" i="27"/>
  <c r="F47" i="27" s="1"/>
  <c r="E48" i="27"/>
  <c r="F48" i="27"/>
  <c r="E49" i="27"/>
  <c r="F49" i="27" s="1"/>
  <c r="E50" i="27"/>
  <c r="F50" i="27" s="1"/>
  <c r="E51" i="27"/>
  <c r="F51" i="27" s="1"/>
  <c r="E52" i="27"/>
  <c r="F52" i="27" s="1"/>
  <c r="E53" i="27"/>
  <c r="F53" i="27" s="1"/>
  <c r="E54" i="27"/>
  <c r="F54" i="27" s="1"/>
  <c r="E55" i="27"/>
  <c r="F55" i="27" s="1"/>
  <c r="E56" i="27"/>
  <c r="F56" i="27" s="1"/>
  <c r="E57" i="27"/>
  <c r="F57" i="27" s="1"/>
  <c r="E58" i="27"/>
  <c r="F58" i="27"/>
  <c r="E59" i="27"/>
  <c r="F59" i="27" s="1"/>
  <c r="E60" i="27"/>
  <c r="F60" i="27" s="1"/>
  <c r="E61" i="27"/>
  <c r="F61" i="27" s="1"/>
  <c r="E62" i="27"/>
  <c r="F62" i="27" s="1"/>
  <c r="E63" i="27"/>
  <c r="F63" i="27" s="1"/>
  <c r="E64" i="27"/>
  <c r="F64" i="27"/>
  <c r="E65" i="27"/>
  <c r="F65" i="27" s="1"/>
  <c r="E66" i="27"/>
  <c r="F66" i="27" s="1"/>
  <c r="E67" i="27"/>
  <c r="F67" i="27" s="1"/>
  <c r="E68" i="27"/>
  <c r="F68" i="27" s="1"/>
  <c r="E69" i="27"/>
  <c r="F69" i="27" s="1"/>
  <c r="E70" i="27"/>
  <c r="F70" i="27"/>
  <c r="E71" i="27"/>
  <c r="F71" i="27" s="1"/>
  <c r="E72" i="27"/>
  <c r="F72" i="27" s="1"/>
  <c r="E73" i="27"/>
  <c r="F73" i="27" s="1"/>
  <c r="E74" i="27"/>
  <c r="F74" i="27" s="1"/>
  <c r="E75" i="27"/>
  <c r="F75" i="27" s="1"/>
  <c r="E76" i="27"/>
  <c r="F76" i="27" s="1"/>
  <c r="E77" i="27"/>
  <c r="F77" i="27" s="1"/>
  <c r="E78" i="27"/>
  <c r="F78" i="27" s="1"/>
  <c r="E79" i="27"/>
  <c r="F79" i="27" s="1"/>
  <c r="E80" i="27"/>
  <c r="F80" i="27" s="1"/>
  <c r="E81" i="27"/>
  <c r="F81" i="27" s="1"/>
  <c r="E82" i="27"/>
  <c r="F82" i="27" s="1"/>
  <c r="E83" i="27"/>
  <c r="F83" i="27" s="1"/>
  <c r="E84" i="27"/>
  <c r="F84" i="27" s="1"/>
  <c r="E85" i="27"/>
  <c r="F85" i="27" s="1"/>
  <c r="AI47" i="19" l="1"/>
  <c r="X65" i="19" l="1"/>
  <c r="X47" i="19"/>
  <c r="AI59" i="19"/>
  <c r="AX29" i="19"/>
  <c r="O15" i="27" l="1"/>
  <c r="O16" i="27"/>
  <c r="O39" i="27"/>
  <c r="O40" i="27"/>
  <c r="O71" i="27"/>
  <c r="O72" i="27"/>
  <c r="O13" i="27"/>
  <c r="O14" i="27"/>
  <c r="O17" i="27"/>
  <c r="O18" i="27"/>
  <c r="M19" i="27"/>
  <c r="O19" i="27" s="1"/>
  <c r="M20" i="27"/>
  <c r="O20" i="27" s="1"/>
  <c r="M21" i="27"/>
  <c r="O21" i="27" s="1"/>
  <c r="M22" i="27"/>
  <c r="O22" i="27" s="1"/>
  <c r="M23" i="27"/>
  <c r="O23" i="27" s="1"/>
  <c r="M24" i="27"/>
  <c r="O24" i="27" s="1"/>
  <c r="M25" i="27"/>
  <c r="O25" i="27" s="1"/>
  <c r="M26" i="27"/>
  <c r="O26" i="27" s="1"/>
  <c r="M27" i="27"/>
  <c r="O27" i="27" s="1"/>
  <c r="M28" i="27"/>
  <c r="O28" i="27" s="1"/>
  <c r="M29" i="27"/>
  <c r="O29" i="27" s="1"/>
  <c r="M30" i="27"/>
  <c r="O30" i="27" s="1"/>
  <c r="M31" i="27"/>
  <c r="O31" i="27" s="1"/>
  <c r="M32" i="27"/>
  <c r="O32" i="27" s="1"/>
  <c r="M33" i="27"/>
  <c r="O33" i="27" s="1"/>
  <c r="M34" i="27"/>
  <c r="O34" i="27" s="1"/>
  <c r="M35" i="27"/>
  <c r="O35" i="27" s="1"/>
  <c r="M36" i="27"/>
  <c r="O36" i="27" s="1"/>
  <c r="M37" i="27"/>
  <c r="O37" i="27" s="1"/>
  <c r="M38" i="27"/>
  <c r="O38" i="27" s="1"/>
  <c r="M39" i="27"/>
  <c r="M40" i="27"/>
  <c r="M41" i="27"/>
  <c r="O41" i="27" s="1"/>
  <c r="M42" i="27"/>
  <c r="O42" i="27" s="1"/>
  <c r="M43" i="27"/>
  <c r="O43" i="27" s="1"/>
  <c r="M44" i="27"/>
  <c r="O44" i="27" s="1"/>
  <c r="M45" i="27"/>
  <c r="O45" i="27" s="1"/>
  <c r="M46" i="27"/>
  <c r="O46" i="27" s="1"/>
  <c r="M47" i="27"/>
  <c r="O47" i="27" s="1"/>
  <c r="M48" i="27"/>
  <c r="O48" i="27" s="1"/>
  <c r="M49" i="27"/>
  <c r="O49" i="27" s="1"/>
  <c r="M50" i="27"/>
  <c r="O50" i="27" s="1"/>
  <c r="M51" i="27"/>
  <c r="O51" i="27" s="1"/>
  <c r="M52" i="27"/>
  <c r="O52" i="27" s="1"/>
  <c r="M53" i="27"/>
  <c r="O53" i="27" s="1"/>
  <c r="M54" i="27"/>
  <c r="O54" i="27" s="1"/>
  <c r="M55" i="27"/>
  <c r="O55" i="27" s="1"/>
  <c r="M56" i="27"/>
  <c r="O56" i="27" s="1"/>
  <c r="M57" i="27"/>
  <c r="O57" i="27" s="1"/>
  <c r="M58" i="27"/>
  <c r="O58" i="27" s="1"/>
  <c r="M59" i="27"/>
  <c r="O59" i="27" s="1"/>
  <c r="M60" i="27"/>
  <c r="O60" i="27" s="1"/>
  <c r="M61" i="27"/>
  <c r="O61" i="27" s="1"/>
  <c r="M62" i="27"/>
  <c r="O62" i="27" s="1"/>
  <c r="M63" i="27"/>
  <c r="O63" i="27" s="1"/>
  <c r="M64" i="27"/>
  <c r="O64" i="27" s="1"/>
  <c r="M65" i="27"/>
  <c r="O65" i="27" s="1"/>
  <c r="M66" i="27"/>
  <c r="O66" i="27" s="1"/>
  <c r="M67" i="27"/>
  <c r="O67" i="27" s="1"/>
  <c r="M68" i="27"/>
  <c r="O68" i="27" s="1"/>
  <c r="M69" i="27"/>
  <c r="O69" i="27" s="1"/>
  <c r="M70" i="27"/>
  <c r="O70" i="27" s="1"/>
  <c r="M71" i="27"/>
  <c r="M72" i="27"/>
  <c r="M73" i="27"/>
  <c r="O73" i="27" s="1"/>
  <c r="M74" i="27"/>
  <c r="O74" i="27" s="1"/>
  <c r="M75" i="27"/>
  <c r="O75" i="27" s="1"/>
  <c r="M76" i="27"/>
  <c r="O76" i="27" s="1"/>
  <c r="M77" i="27"/>
  <c r="O77" i="27" s="1"/>
  <c r="M78" i="27"/>
  <c r="O78" i="27" s="1"/>
  <c r="M79" i="27"/>
  <c r="O79" i="27" s="1"/>
  <c r="M80" i="27"/>
  <c r="O80" i="27" s="1"/>
  <c r="M81" i="27"/>
  <c r="O81" i="27" s="1"/>
  <c r="M82" i="27"/>
  <c r="O82" i="27" s="1"/>
  <c r="M83" i="27"/>
  <c r="O83" i="27" s="1"/>
  <c r="M84" i="27"/>
  <c r="O84" i="27" s="1"/>
  <c r="M85" i="27"/>
  <c r="O85" i="27" s="1"/>
  <c r="X66" i="19" l="1"/>
  <c r="H57" i="19" l="1"/>
  <c r="E8" i="29"/>
  <c r="I8" i="29"/>
  <c r="P7" i="29"/>
  <c r="P13" i="29"/>
  <c r="K10" i="29"/>
  <c r="H19" i="29"/>
  <c r="H16" i="29"/>
  <c r="L13" i="29"/>
  <c r="M13" i="29"/>
  <c r="E14" i="29"/>
  <c r="J6" i="29"/>
  <c r="E13" i="29"/>
  <c r="C5" i="29"/>
  <c r="E10" i="29"/>
  <c r="E9" i="29"/>
  <c r="L9" i="29"/>
  <c r="B6" i="29"/>
  <c r="M10" i="29"/>
  <c r="D6" i="29"/>
  <c r="L18" i="29"/>
  <c r="C9" i="29"/>
  <c r="L11" i="29"/>
  <c r="B5" i="29"/>
  <c r="J16" i="29"/>
  <c r="D11" i="29"/>
  <c r="M8" i="29"/>
  <c r="C17" i="29"/>
  <c r="P10" i="29"/>
  <c r="C16" i="29"/>
  <c r="B12" i="29"/>
  <c r="P15" i="29"/>
  <c r="C11" i="29"/>
  <c r="I11" i="29"/>
  <c r="B8" i="29"/>
  <c r="C14" i="29"/>
  <c r="F14" i="29"/>
  <c r="P6" i="29"/>
  <c r="D14" i="29"/>
  <c r="I12" i="29"/>
  <c r="K11" i="29"/>
  <c r="L6" i="29"/>
  <c r="I18" i="29"/>
  <c r="E19" i="29"/>
  <c r="D17" i="29"/>
  <c r="C13" i="29"/>
  <c r="D7" i="29"/>
  <c r="H15" i="29"/>
  <c r="C12" i="29"/>
  <c r="C15" i="29"/>
  <c r="C10" i="29"/>
  <c r="F6" i="29"/>
  <c r="H12" i="29"/>
  <c r="I15" i="29"/>
  <c r="B19" i="29"/>
  <c r="F16" i="29"/>
  <c r="B15" i="29"/>
  <c r="M16" i="29"/>
  <c r="L14" i="29"/>
  <c r="M19" i="29"/>
  <c r="J8" i="29"/>
  <c r="J17" i="29"/>
  <c r="P19" i="29"/>
  <c r="J19" i="29"/>
  <c r="J7" i="29"/>
  <c r="I16" i="29"/>
  <c r="K9" i="29"/>
  <c r="F9" i="29"/>
  <c r="E17" i="29"/>
  <c r="E7" i="29"/>
  <c r="J14" i="29"/>
  <c r="B13" i="29"/>
  <c r="M6" i="29"/>
  <c r="P8" i="29"/>
  <c r="F8" i="29"/>
  <c r="M14" i="29"/>
  <c r="E11" i="29"/>
  <c r="H17" i="29"/>
  <c r="L12" i="29"/>
  <c r="I17" i="29"/>
  <c r="D18" i="29"/>
  <c r="K17" i="29"/>
  <c r="K12" i="29"/>
  <c r="F7" i="29"/>
  <c r="H18" i="29"/>
  <c r="E6" i="29"/>
  <c r="K18" i="29"/>
  <c r="H9" i="29"/>
  <c r="K15" i="29"/>
  <c r="M7" i="29"/>
  <c r="K5" i="29"/>
  <c r="F11" i="29"/>
  <c r="P16" i="29"/>
  <c r="B9" i="29"/>
  <c r="K14" i="29"/>
  <c r="L16" i="29"/>
  <c r="F19" i="29"/>
  <c r="C8" i="29"/>
  <c r="K13" i="29"/>
  <c r="I7" i="29"/>
  <c r="L7" i="29"/>
  <c r="K7" i="29"/>
  <c r="M12" i="29"/>
  <c r="B16" i="29"/>
  <c r="M17" i="29"/>
  <c r="I9" i="29"/>
  <c r="L5" i="29"/>
  <c r="M15" i="29"/>
  <c r="E15" i="29"/>
  <c r="M18" i="29"/>
  <c r="K16" i="29"/>
  <c r="L10" i="29"/>
  <c r="H14" i="29"/>
  <c r="I13" i="29"/>
  <c r="D9" i="29"/>
  <c r="M9" i="29"/>
  <c r="D16" i="29"/>
  <c r="I19" i="29"/>
  <c r="J12" i="29"/>
  <c r="P5" i="29"/>
  <c r="C7" i="29"/>
  <c r="C18" i="29"/>
  <c r="K8" i="29"/>
  <c r="P17" i="29"/>
  <c r="D5" i="29"/>
  <c r="F12" i="29"/>
  <c r="P12" i="29"/>
  <c r="E5" i="29"/>
  <c r="P9" i="29"/>
  <c r="H13" i="29"/>
  <c r="B11" i="29"/>
  <c r="L17" i="29"/>
  <c r="H8" i="29"/>
  <c r="F17" i="29"/>
  <c r="F15" i="29"/>
  <c r="F18" i="29"/>
  <c r="L8" i="29"/>
  <c r="C19" i="29"/>
  <c r="D13" i="29"/>
  <c r="K6" i="29"/>
  <c r="B17" i="29"/>
  <c r="B14" i="29"/>
  <c r="E18" i="29"/>
  <c r="E12" i="29"/>
  <c r="P18" i="29"/>
  <c r="D12" i="29"/>
  <c r="L15" i="29"/>
  <c r="I10" i="29"/>
  <c r="K19" i="29"/>
  <c r="J11" i="29"/>
  <c r="J9" i="29"/>
  <c r="I6" i="29"/>
  <c r="D8" i="29"/>
  <c r="H10" i="29"/>
  <c r="B18" i="29"/>
  <c r="L19" i="29"/>
  <c r="H7" i="29"/>
  <c r="B10" i="29"/>
  <c r="B7" i="29"/>
  <c r="H6" i="29"/>
  <c r="I5" i="29"/>
  <c r="C6" i="29"/>
  <c r="J10" i="29"/>
  <c r="P14" i="29"/>
  <c r="F5" i="29"/>
  <c r="F10" i="29"/>
  <c r="M11" i="29"/>
  <c r="J5" i="29"/>
  <c r="P11" i="29"/>
  <c r="D15" i="29"/>
  <c r="D19" i="29"/>
  <c r="E16" i="29"/>
  <c r="F13" i="29"/>
  <c r="J15" i="29"/>
  <c r="D10" i="29"/>
  <c r="I14" i="29"/>
  <c r="J18" i="29"/>
  <c r="H11" i="29"/>
  <c r="J13" i="29"/>
  <c r="N8" i="29" l="1"/>
  <c r="G8" i="29" s="1"/>
  <c r="N12" i="29"/>
  <c r="G12" i="29" s="1"/>
  <c r="N11" i="29"/>
  <c r="G11" i="29" s="1"/>
  <c r="N16" i="29"/>
  <c r="G16" i="29" s="1"/>
  <c r="N7" i="29"/>
  <c r="G7" i="29" s="1"/>
  <c r="N17" i="29"/>
  <c r="G17" i="29" s="1"/>
  <c r="N14" i="29"/>
  <c r="G14" i="29" s="1"/>
  <c r="N9" i="29"/>
  <c r="G9" i="29" s="1"/>
  <c r="N6" i="29"/>
  <c r="G6" i="29" s="1"/>
  <c r="N18" i="29"/>
  <c r="G18" i="29" s="1"/>
  <c r="AH19" i="20"/>
  <c r="N19" i="29"/>
  <c r="G19" i="29" s="1"/>
  <c r="N10" i="29"/>
  <c r="G10" i="29" s="1"/>
  <c r="N13" i="29"/>
  <c r="G13" i="29" s="1"/>
  <c r="N15" i="29"/>
  <c r="G15" i="29" s="1"/>
  <c r="A6" i="30"/>
  <c r="A7" i="30" s="1"/>
  <c r="A8" i="30" s="1"/>
  <c r="A9" i="30" s="1"/>
  <c r="A10" i="30" s="1"/>
  <c r="A11" i="30" s="1"/>
  <c r="A12" i="30" s="1"/>
  <c r="A13" i="30" s="1"/>
  <c r="A14" i="30" s="1"/>
  <c r="W14" i="29"/>
  <c r="U5" i="29"/>
  <c r="V8" i="29"/>
  <c r="V15" i="29"/>
  <c r="R14" i="29"/>
  <c r="Q6" i="29"/>
  <c r="U8" i="29"/>
  <c r="U13" i="29"/>
  <c r="W18" i="29"/>
  <c r="S7" i="29"/>
  <c r="V19" i="29"/>
  <c r="R15" i="29"/>
  <c r="Q16" i="29"/>
  <c r="U15" i="29"/>
  <c r="R5" i="29"/>
  <c r="Q17" i="29"/>
  <c r="R7" i="29"/>
  <c r="W17" i="29"/>
  <c r="W10" i="29"/>
  <c r="W11" i="29"/>
  <c r="V17" i="29"/>
  <c r="Q19" i="29"/>
  <c r="T7" i="29"/>
  <c r="U11" i="29"/>
  <c r="T17" i="29"/>
  <c r="W9" i="29"/>
  <c r="V6" i="29"/>
  <c r="S16" i="29"/>
  <c r="R13" i="29"/>
  <c r="S6" i="29"/>
  <c r="V16" i="29"/>
  <c r="S14" i="29"/>
  <c r="Q5" i="29"/>
  <c r="R16" i="29"/>
  <c r="Q11" i="29"/>
  <c r="U16" i="29"/>
  <c r="S10" i="29"/>
  <c r="S18" i="29"/>
  <c r="V12" i="29"/>
  <c r="V13" i="29"/>
  <c r="V5" i="29"/>
  <c r="U18" i="29"/>
  <c r="S15" i="29"/>
  <c r="S8" i="29"/>
  <c r="V14" i="29"/>
  <c r="V7" i="29"/>
  <c r="S12" i="29"/>
  <c r="Q13" i="29"/>
  <c r="R11" i="29"/>
  <c r="Q10" i="29"/>
  <c r="W15" i="29"/>
  <c r="S9" i="29"/>
  <c r="Q8" i="29"/>
  <c r="R19" i="29"/>
  <c r="T14" i="29"/>
  <c r="W6" i="29"/>
  <c r="W8" i="29"/>
  <c r="T19" i="29"/>
  <c r="Q7" i="29"/>
  <c r="U19" i="29"/>
  <c r="R8" i="29"/>
  <c r="V10" i="29"/>
  <c r="T6" i="29"/>
  <c r="W19" i="29"/>
  <c r="Q15" i="29"/>
  <c r="S17" i="29"/>
  <c r="U9" i="29"/>
  <c r="R6" i="29"/>
  <c r="T11" i="29"/>
  <c r="T9" i="29"/>
  <c r="U12" i="29"/>
  <c r="V11" i="29"/>
  <c r="U17" i="29"/>
  <c r="R9" i="29"/>
  <c r="W7" i="29"/>
  <c r="S5" i="29"/>
  <c r="T16" i="29"/>
  <c r="V9" i="29"/>
  <c r="Q12" i="29"/>
  <c r="S11" i="29"/>
  <c r="U10" i="29"/>
  <c r="T13" i="29"/>
  <c r="R10" i="29"/>
  <c r="U7" i="29"/>
  <c r="T10" i="29"/>
  <c r="T12" i="29"/>
  <c r="W12" i="29"/>
  <c r="U14" i="29"/>
  <c r="T5" i="29"/>
  <c r="T18" i="29"/>
  <c r="T15" i="29"/>
  <c r="Q14" i="29"/>
  <c r="R17" i="29"/>
  <c r="T8" i="29"/>
  <c r="W16" i="29"/>
  <c r="Q9" i="29"/>
  <c r="W5" i="29"/>
  <c r="R18" i="29"/>
  <c r="R12" i="29"/>
  <c r="U6" i="29"/>
  <c r="V18" i="29"/>
  <c r="S19" i="29"/>
  <c r="S13" i="29"/>
  <c r="W13" i="29"/>
  <c r="Q18" i="29"/>
  <c r="H77" i="19" l="1"/>
  <c r="AI64" i="19" s="1"/>
  <c r="AI66" i="19" s="1"/>
  <c r="AO29" i="19" l="1"/>
  <c r="AH18" i="20" l="1"/>
  <c r="AI28" i="19"/>
  <c r="H5" i="29"/>
  <c r="AH17" i="20" l="1"/>
  <c r="M5" i="29"/>
  <c r="N5" i="29" l="1"/>
  <c r="G5" i="29" s="1"/>
  <c r="AH21" i="20"/>
  <c r="F22" i="29" l="1"/>
  <c r="A7" i="27"/>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kiku</author>
    <author>厚生労働省ネットワークシステム</author>
  </authors>
  <commentList>
    <comment ref="C2" authorId="0" shapeId="0" xr:uid="{00000000-0006-0000-0100-00000100000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O3" authorId="1" shapeId="0" xr:uid="{00000000-0006-0000-0100-00000200000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kiku</author>
    <author>厚生労働省ネットワークシステム</author>
  </authors>
  <commentList>
    <comment ref="AV2" authorId="0" shapeId="0" xr:uid="{00000000-0006-0000-0200-000001000000}">
      <text>
        <r>
          <rPr>
            <b/>
            <sz val="16"/>
            <color indexed="81"/>
            <rFont val="MS P ゴシック"/>
            <family val="3"/>
            <charset val="128"/>
          </rPr>
          <t>必要事項の記入が終了したら、シート全体をコピーし、貼り付けをしてください。手順は右にお示しのとおりです。</t>
        </r>
      </text>
    </comment>
    <comment ref="AV7" authorId="0" shapeId="0" xr:uid="{00000000-0006-0000-0200-000002000000}">
      <text>
        <r>
          <rPr>
            <b/>
            <sz val="9"/>
            <color indexed="81"/>
            <rFont val="MS P ゴシック"/>
            <family val="3"/>
            <charset val="128"/>
          </rPr>
          <t xml:space="preserve">「事業所番号」：
</t>
        </r>
        <r>
          <rPr>
            <sz val="9"/>
            <color indexed="81"/>
            <rFont val="MS P ゴシック"/>
            <family val="3"/>
            <charset val="128"/>
          </rPr>
          <t>地域生活支援事業所の場合、「9999999999」として下さい。</t>
        </r>
      </text>
    </comment>
    <comment ref="AV10" authorId="1" shapeId="0" xr:uid="{00000000-0006-0000-0200-00000300000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xr:uid="{00000000-0006-0000-0200-00000400000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shapeId="0" xr:uid="{00000000-0006-0000-0200-000005000000}">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27" authorId="1" shapeId="0" xr:uid="{00000000-0006-0000-0200-00000600000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9" authorId="1" shapeId="0" xr:uid="{00000000-0006-0000-0200-00000700000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32" authorId="1" shapeId="0" xr:uid="{00000000-0006-0000-0200-00000800000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「実績額」：</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「交付決定額」：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40" authorId="1" shapeId="0" xr:uid="{00000000-0006-0000-0200-00000900000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7" authorId="1" shapeId="0" xr:uid="{00000000-0006-0000-0200-00000A00000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kiku</author>
  </authors>
  <commentList>
    <comment ref="B4" authorId="0" shapeId="0" xr:uid="{00000000-0006-0000-0300-000001000000}">
      <text>
        <r>
          <rPr>
            <b/>
            <sz val="9"/>
            <color indexed="81"/>
            <rFont val="MS P ゴシック"/>
            <family val="3"/>
            <charset val="128"/>
          </rPr>
          <t>「氏名（漢字、カナ）」：
姓と名の間はスペースを空けないで下さい。</t>
        </r>
      </text>
    </comment>
    <comment ref="D4" authorId="0" shapeId="0" xr:uid="{00000000-0006-0000-0300-000002000000}">
      <text>
        <r>
          <rPr>
            <b/>
            <sz val="9"/>
            <color indexed="81"/>
            <rFont val="MS P ゴシック"/>
            <family val="3"/>
            <charset val="128"/>
          </rPr>
          <t xml:space="preserve">「生年月日（西暦）」：
「西暦/月/日」（yyyy/mm/dd）と入力してください。
</t>
        </r>
      </text>
    </comment>
    <comment ref="H4" authorId="0" shapeId="0" xr:uid="{00000000-0006-0000-0300-000003000000}">
      <text>
        <r>
          <rPr>
            <b/>
            <sz val="9"/>
            <color indexed="81"/>
            <rFont val="MS P ゴシック"/>
            <family val="3"/>
            <charset val="128"/>
          </rPr>
          <t>「主たる勤務先」：
慰労金は、本欄に記入された事業所に振り込まれ、当該事業所から支給されます。</t>
        </r>
      </text>
    </comment>
    <comment ref="K4" authorId="0" shapeId="0" xr:uid="{00000000-0006-0000-0300-00000400000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xr:uid="{00000000-0006-0000-0300-00000500000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t>
        </r>
        <r>
          <rPr>
            <b/>
            <sz val="9"/>
            <color indexed="10"/>
            <rFont val="MS P ゴシック"/>
            <family val="3"/>
            <charset val="128"/>
          </rPr>
          <t>又は</t>
        </r>
        <r>
          <rPr>
            <b/>
            <sz val="9"/>
            <color indexed="81"/>
            <rFont val="MS P ゴシック"/>
            <family val="3"/>
            <charset val="128"/>
          </rPr>
          <t>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xr:uid="{00000000-0006-0000-0300-00000600000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<sst xmlns="http://schemas.openxmlformats.org/spreadsheetml/2006/main" count="405" uniqueCount="290">
  <si>
    <t>殿</t>
    <rPh sb="0" eb="1">
      <t>トノ</t>
    </rPh>
    <phoneticPr fontId="5"/>
  </si>
  <si>
    <t>日</t>
    <rPh sb="0" eb="1">
      <t>ニチ</t>
    </rPh>
    <phoneticPr fontId="5"/>
  </si>
  <si>
    <t>月</t>
    <rPh sb="0" eb="1">
      <t>ゲツ</t>
    </rPh>
    <phoneticPr fontId="5"/>
  </si>
  <si>
    <t>年</t>
    <rPh sb="0" eb="1">
      <t>ネン</t>
    </rPh>
    <phoneticPr fontId="5"/>
  </si>
  <si>
    <t>電話番号</t>
    <rPh sb="0" eb="2">
      <t>デンワ</t>
    </rPh>
    <rPh sb="2" eb="4">
      <t>バンゴウ</t>
    </rPh>
    <phoneticPr fontId="5"/>
  </si>
  <si>
    <t>事業所・施設の名称</t>
    <rPh sb="0" eb="3">
      <t>ジギョウショ</t>
    </rPh>
    <rPh sb="4" eb="6">
      <t>シセツ</t>
    </rPh>
    <rPh sb="7" eb="9">
      <t>メイショウ</t>
    </rPh>
    <phoneticPr fontId="5"/>
  </si>
  <si>
    <t>事業区分</t>
    <rPh sb="0" eb="2">
      <t>ジギョウ</t>
    </rPh>
    <rPh sb="2" eb="4">
      <t>クブン</t>
    </rPh>
    <phoneticPr fontId="5"/>
  </si>
  <si>
    <t>用途・品目・数量等</t>
    <rPh sb="0" eb="2">
      <t>ヨウト</t>
    </rPh>
    <rPh sb="3" eb="5">
      <t>ヒンモク</t>
    </rPh>
    <rPh sb="6" eb="8">
      <t>スウリョウ</t>
    </rPh>
    <rPh sb="8" eb="9">
      <t>トウ</t>
    </rPh>
    <phoneticPr fontId="5"/>
  </si>
  <si>
    <t>①</t>
    <phoneticPr fontId="5"/>
  </si>
  <si>
    <t>②</t>
    <phoneticPr fontId="5"/>
  </si>
  <si>
    <t>③</t>
    <phoneticPr fontId="5"/>
  </si>
  <si>
    <t>④</t>
    <phoneticPr fontId="5"/>
  </si>
  <si>
    <t>千円</t>
    <rPh sb="0" eb="2">
      <t>センエン</t>
    </rPh>
    <phoneticPr fontId="5"/>
  </si>
  <si>
    <t>人</t>
    <rPh sb="0" eb="1">
      <t>ニン</t>
    </rPh>
    <phoneticPr fontId="5"/>
  </si>
  <si>
    <t>事業所・施設名</t>
    <rPh sb="0" eb="3">
      <t>ジギョウショ</t>
    </rPh>
    <rPh sb="4" eb="7">
      <t>シセツメイ</t>
    </rPh>
    <phoneticPr fontId="5"/>
  </si>
  <si>
    <t>サービス種別</t>
    <rPh sb="4" eb="6">
      <t>シュベツ</t>
    </rPh>
    <phoneticPr fontId="5"/>
  </si>
  <si>
    <t>合計</t>
    <rPh sb="0" eb="2">
      <t>ゴウケイ</t>
    </rPh>
    <phoneticPr fontId="5"/>
  </si>
  <si>
    <t>　　令和</t>
    <rPh sb="2" eb="4">
      <t>レイワ</t>
    </rPh>
    <phoneticPr fontId="5"/>
  </si>
  <si>
    <t>※本シートは絶対に編集しないこと。</t>
    <rPh sb="1" eb="2">
      <t>ホン</t>
    </rPh>
    <rPh sb="6" eb="8">
      <t>ゼッタイ</t>
    </rPh>
    <rPh sb="9" eb="11">
      <t>ヘンシュウ</t>
    </rPh>
    <phoneticPr fontId="5"/>
  </si>
  <si>
    <t>氏名（漢字）</t>
    <rPh sb="0" eb="2">
      <t>シメイ</t>
    </rPh>
    <rPh sb="3" eb="5">
      <t>カンジ</t>
    </rPh>
    <phoneticPr fontId="5"/>
  </si>
  <si>
    <t>生年月日（西暦）</t>
    <rPh sb="0" eb="2">
      <t>セイネン</t>
    </rPh>
    <rPh sb="2" eb="4">
      <t>ガッピ</t>
    </rPh>
    <rPh sb="5" eb="7">
      <t>セイレキ</t>
    </rPh>
    <phoneticPr fontId="5"/>
  </si>
  <si>
    <t>氏名（全角カナ）</t>
    <rPh sb="0" eb="2">
      <t>シメイ</t>
    </rPh>
    <rPh sb="3" eb="5">
      <t>ゼンカク</t>
    </rPh>
    <phoneticPr fontId="5"/>
  </si>
  <si>
    <t>事業所番号</t>
    <rPh sb="0" eb="3">
      <t>ジギョウショ</t>
    </rPh>
    <rPh sb="3" eb="5">
      <t>バンゴウ</t>
    </rPh>
    <phoneticPr fontId="5"/>
  </si>
  <si>
    <t>円</t>
    <rPh sb="0" eb="1">
      <t>エン</t>
    </rPh>
    <phoneticPr fontId="5"/>
  </si>
  <si>
    <t>対象利用者数</t>
    <rPh sb="0" eb="2">
      <t>タイショウ</t>
    </rPh>
    <rPh sb="2" eb="5">
      <t>リヨウシャ</t>
    </rPh>
    <rPh sb="5" eb="6">
      <t>スウ</t>
    </rPh>
    <phoneticPr fontId="5"/>
  </si>
  <si>
    <t>主たる勤務先</t>
    <rPh sb="0" eb="1">
      <t>シュ</t>
    </rPh>
    <rPh sb="3" eb="6">
      <t>キンムサキ</t>
    </rPh>
    <phoneticPr fontId="5"/>
  </si>
  <si>
    <t>本人の住所</t>
    <rPh sb="0" eb="2">
      <t>ホンニン</t>
    </rPh>
    <rPh sb="3" eb="5">
      <t>ジュウショ</t>
    </rPh>
    <phoneticPr fontId="5"/>
  </si>
  <si>
    <t>施設区分</t>
    <rPh sb="0" eb="2">
      <t>シセツ</t>
    </rPh>
    <rPh sb="2" eb="4">
      <t>クブン</t>
    </rPh>
    <phoneticPr fontId="5"/>
  </si>
  <si>
    <t>対応区分</t>
    <rPh sb="0" eb="2">
      <t>タイオウ</t>
    </rPh>
    <rPh sb="2" eb="4">
      <t>クブン</t>
    </rPh>
    <phoneticPr fontId="5"/>
  </si>
  <si>
    <t>分類</t>
    <rPh sb="0" eb="2">
      <t>ブンルイ</t>
    </rPh>
    <phoneticPr fontId="5"/>
  </si>
  <si>
    <t>その他の施設</t>
    <rPh sb="2" eb="3">
      <t>タ</t>
    </rPh>
    <rPh sb="4" eb="6">
      <t>シセツ</t>
    </rPh>
    <phoneticPr fontId="5"/>
  </si>
  <si>
    <t>慰労金単価</t>
    <rPh sb="0" eb="3">
      <t>イロウキン</t>
    </rPh>
    <rPh sb="3" eb="5">
      <t>タンカ</t>
    </rPh>
    <phoneticPr fontId="5"/>
  </si>
  <si>
    <t>慰労金
(万円)</t>
    <rPh sb="0" eb="3">
      <t>イロウキン</t>
    </rPh>
    <rPh sb="5" eb="7">
      <t>マンエン</t>
    </rPh>
    <phoneticPr fontId="5"/>
  </si>
  <si>
    <t>(計算用)</t>
    <rPh sb="1" eb="3">
      <t>ケイサン</t>
    </rPh>
    <rPh sb="3" eb="4">
      <t>ヨウ</t>
    </rPh>
    <phoneticPr fontId="5"/>
  </si>
  <si>
    <t>なし</t>
    <phoneticPr fontId="5"/>
  </si>
  <si>
    <t>あり</t>
    <phoneticPr fontId="5"/>
  </si>
  <si>
    <t>慰労金の区分・人数</t>
    <rPh sb="0" eb="3">
      <t>イロウキン</t>
    </rPh>
    <rPh sb="4" eb="6">
      <t>クブン</t>
    </rPh>
    <rPh sb="7" eb="9">
      <t>ニンズウ</t>
    </rPh>
    <phoneticPr fontId="5"/>
  </si>
  <si>
    <t>20万円対象</t>
    <rPh sb="2" eb="4">
      <t>マンエン</t>
    </rPh>
    <rPh sb="4" eb="6">
      <t>タイショウ</t>
    </rPh>
    <phoneticPr fontId="5"/>
  </si>
  <si>
    <t>人</t>
    <rPh sb="0" eb="1">
      <t>ニン</t>
    </rPh>
    <phoneticPr fontId="5"/>
  </si>
  <si>
    <t>5万円対象</t>
    <rPh sb="1" eb="3">
      <t>マンエン</t>
    </rPh>
    <rPh sb="3" eb="5">
      <t>タイショウ</t>
    </rPh>
    <phoneticPr fontId="5"/>
  </si>
  <si>
    <t>定員</t>
    <rPh sb="0" eb="2">
      <t>テイイン</t>
    </rPh>
    <phoneticPr fontId="5"/>
  </si>
  <si>
    <t>（確認用）</t>
    <rPh sb="1" eb="3">
      <t>カクニン</t>
    </rPh>
    <rPh sb="3" eb="4">
      <t>ヨウ</t>
    </rPh>
    <phoneticPr fontId="5"/>
  </si>
  <si>
    <t>/事業所</t>
    <rPh sb="1" eb="4">
      <t>ジギョウショ</t>
    </rPh>
    <phoneticPr fontId="3"/>
  </si>
  <si>
    <t>（１）①　</t>
  </si>
  <si>
    <t>共通</t>
    <rPh sb="0" eb="2">
      <t>キョウツウ</t>
    </rPh>
    <phoneticPr fontId="5"/>
  </si>
  <si>
    <t>（２）②</t>
    <phoneticPr fontId="5"/>
  </si>
  <si>
    <r>
      <t>　再開環境整備助成事業　</t>
    </r>
    <r>
      <rPr>
        <sz val="8"/>
        <rFont val="ＭＳ Ｐ明朝"/>
        <family val="1"/>
        <charset val="128"/>
      </rPr>
      <t>→ 4を記載</t>
    </r>
    <rPh sb="7" eb="9">
      <t>ジョセイ</t>
    </rPh>
    <rPh sb="16" eb="18">
      <t>キサイ</t>
    </rPh>
    <phoneticPr fontId="5"/>
  </si>
  <si>
    <r>
      <t xml:space="preserve"> 個別再開支援助成事業　</t>
    </r>
    <r>
      <rPr>
        <sz val="8"/>
        <rFont val="ＭＳ Ｐ明朝"/>
        <family val="1"/>
        <charset val="128"/>
      </rPr>
      <t>→ 3を記載</t>
    </r>
    <rPh sb="7" eb="9">
      <t>ジョセイ</t>
    </rPh>
    <rPh sb="16" eb="18">
      <t>キサイ</t>
    </rPh>
    <phoneticPr fontId="5"/>
  </si>
  <si>
    <t>単価</t>
    <rPh sb="0" eb="2">
      <t>タンカ</t>
    </rPh>
    <phoneticPr fontId="5"/>
  </si>
  <si>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5"/>
  </si>
  <si>
    <t>個別再開支援
助成事業</t>
    <rPh sb="0" eb="2">
      <t>コベツ</t>
    </rPh>
    <rPh sb="2" eb="4">
      <t>サイカイ</t>
    </rPh>
    <rPh sb="4" eb="6">
      <t>シエン</t>
    </rPh>
    <rPh sb="7" eb="9">
      <t>ジョセイ</t>
    </rPh>
    <rPh sb="9" eb="11">
      <t>ジギョウ</t>
    </rPh>
    <phoneticPr fontId="5"/>
  </si>
  <si>
    <t>再開環境整備
助成事業</t>
    <rPh sb="0" eb="2">
      <t>サイカイ</t>
    </rPh>
    <rPh sb="2" eb="4">
      <t>カンキョウ</t>
    </rPh>
    <rPh sb="4" eb="6">
      <t>セイビ</t>
    </rPh>
    <rPh sb="7" eb="9">
      <t>ジョセイ</t>
    </rPh>
    <rPh sb="9" eb="11">
      <t>ジギョウ</t>
    </rPh>
    <phoneticPr fontId="5"/>
  </si>
  <si>
    <t>施設概要</t>
    <rPh sb="0" eb="2">
      <t>シセツ</t>
    </rPh>
    <rPh sb="2" eb="4">
      <t>ガイヨウ</t>
    </rPh>
    <phoneticPr fontId="5"/>
  </si>
  <si>
    <t>事業所名称</t>
    <rPh sb="0" eb="3">
      <t>ジギョウショ</t>
    </rPh>
    <rPh sb="3" eb="5">
      <t>メイショウ</t>
    </rPh>
    <phoneticPr fontId="5"/>
  </si>
  <si>
    <t>所在地</t>
    <rPh sb="0" eb="3">
      <t>ショザイチ</t>
    </rPh>
    <phoneticPr fontId="5"/>
  </si>
  <si>
    <t>都道府県名</t>
    <rPh sb="0" eb="4">
      <t>トドウフケン</t>
    </rPh>
    <rPh sb="4" eb="5">
      <t>メイ</t>
    </rPh>
    <phoneticPr fontId="5"/>
  </si>
  <si>
    <t>住所</t>
    <rPh sb="0" eb="2">
      <t>ジュウショ</t>
    </rPh>
    <phoneticPr fontId="5"/>
  </si>
  <si>
    <t>連絡先</t>
    <rPh sb="0" eb="3">
      <t>レンラクサキ</t>
    </rPh>
    <phoneticPr fontId="5"/>
  </si>
  <si>
    <t>電話番号</t>
    <rPh sb="0" eb="2">
      <t>デンワ</t>
    </rPh>
    <rPh sb="2" eb="4">
      <t>バンゴウ</t>
    </rPh>
    <phoneticPr fontId="5"/>
  </si>
  <si>
    <t>担当部署名</t>
    <rPh sb="0" eb="2">
      <t>タントウ</t>
    </rPh>
    <rPh sb="2" eb="5">
      <t>ブショメイ</t>
    </rPh>
    <phoneticPr fontId="5"/>
  </si>
  <si>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</si>
  <si>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</si>
  <si>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</si>
  <si>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</si>
  <si>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</si>
  <si>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</si>
  <si>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</si>
  <si>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</si>
  <si>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</si>
  <si>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</si>
  <si>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</si>
  <si>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</si>
  <si>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</si>
  <si>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</si>
  <si>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</si>
  <si>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</si>
  <si>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</si>
  <si>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</si>
  <si>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</si>
  <si>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</si>
  <si>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6"/>
  </si>
  <si>
    <t>静岡県</t>
    <rPh sb="0" eb="3">
      <t>シズオカケン</t>
    </rPh>
    <phoneticPr fontId="6"/>
  </si>
  <si>
    <t>愛知県</t>
    <rPh sb="0" eb="3">
      <t>アイチケン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</si>
  <si>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</si>
  <si>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</si>
  <si>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</si>
  <si>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</si>
  <si>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</si>
  <si>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</si>
  <si>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</si>
  <si>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</si>
  <si>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</si>
  <si>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</si>
  <si>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</si>
  <si>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</si>
  <si>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</si>
  <si>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</si>
  <si>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3">
      <t>エヒメケン</t>
    </rPh>
    <phoneticPr fontId="6"/>
  </si>
  <si>
    <t>高知県</t>
    <rPh sb="0" eb="3">
      <t>コウチケン</t>
    </rPh>
    <phoneticPr fontId="6"/>
  </si>
  <si>
    <t>福岡県</t>
    <rPh sb="0" eb="3">
      <t>フクオカケン</t>
    </rPh>
    <phoneticPr fontId="6"/>
  </si>
  <si>
    <t>佐賀県</t>
    <rPh sb="0" eb="3">
      <t>サガケン</t>
    </rPh>
    <phoneticPr fontId="6"/>
  </si>
  <si>
    <t>長崎県</t>
    <rPh sb="0" eb="3">
      <t>ナガサキケン</t>
    </rPh>
    <phoneticPr fontId="6"/>
  </si>
  <si>
    <t>熊本県</t>
    <rPh sb="0" eb="3">
      <t>クマモトケン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</si>
  <si>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</si>
  <si>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</si>
  <si>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</si>
  <si>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</si>
  <si>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科目</t>
    <rPh sb="0" eb="2">
      <t>カモク</t>
    </rPh>
    <phoneticPr fontId="5"/>
  </si>
  <si>
    <t>所要額（円）</t>
    <rPh sb="0" eb="3">
      <t>ショヨウガク</t>
    </rPh>
    <rPh sb="4" eb="5">
      <t>エン</t>
    </rPh>
    <phoneticPr fontId="5"/>
  </si>
  <si>
    <t>賃金・報酬</t>
    <rPh sb="0" eb="2">
      <t>チンギン</t>
    </rPh>
    <rPh sb="3" eb="5">
      <t>ホウシュウ</t>
    </rPh>
    <phoneticPr fontId="5"/>
  </si>
  <si>
    <t>謝金</t>
    <rPh sb="0" eb="2">
      <t>シャキン</t>
    </rPh>
    <phoneticPr fontId="5"/>
  </si>
  <si>
    <t>会議費</t>
    <rPh sb="0" eb="3">
      <t>カイギヒ</t>
    </rPh>
    <phoneticPr fontId="5"/>
  </si>
  <si>
    <t>旅費</t>
    <rPh sb="0" eb="2">
      <t>リョヒ</t>
    </rPh>
    <phoneticPr fontId="5"/>
  </si>
  <si>
    <t>需用費</t>
    <rPh sb="0" eb="3">
      <t>ジュヨウヒ</t>
    </rPh>
    <phoneticPr fontId="5"/>
  </si>
  <si>
    <t>役務費</t>
    <rPh sb="0" eb="2">
      <t>エキム</t>
    </rPh>
    <phoneticPr fontId="5"/>
  </si>
  <si>
    <t>委託料</t>
    <rPh sb="0" eb="3">
      <t>イタクリョウ</t>
    </rPh>
    <phoneticPr fontId="5"/>
  </si>
  <si>
    <t>使用料及び賃借料</t>
    <rPh sb="0" eb="3">
      <t>シヨウリョウ</t>
    </rPh>
    <rPh sb="3" eb="4">
      <t>オヨ</t>
    </rPh>
    <rPh sb="5" eb="8">
      <t>チンシャクリョウ</t>
    </rPh>
    <phoneticPr fontId="5"/>
  </si>
  <si>
    <t>備品購入費</t>
    <rPh sb="0" eb="2">
      <t>ビヒン</t>
    </rPh>
    <rPh sb="2" eb="5">
      <t>コウニュウヒ</t>
    </rPh>
    <phoneticPr fontId="5"/>
  </si>
  <si>
    <r>
      <t>提供サービス</t>
    </r>
    <r>
      <rPr>
        <sz val="6"/>
        <rFont val="ＭＳ Ｐ明朝"/>
        <family val="1"/>
        <charset val="128"/>
      </rPr>
      <t>（プルダウンから選択）</t>
    </r>
    <rPh sb="0" eb="2">
      <t>テイキョウ</t>
    </rPh>
    <rPh sb="14" eb="16">
      <t>センタク</t>
    </rPh>
    <phoneticPr fontId="5"/>
  </si>
  <si>
    <t>申請額</t>
    <rPh sb="0" eb="3">
      <t>シンセイガク</t>
    </rPh>
    <phoneticPr fontId="5"/>
  </si>
  <si>
    <t>補助上限額</t>
    <rPh sb="0" eb="2">
      <t>ホジョ</t>
    </rPh>
    <rPh sb="2" eb="5">
      <t>ジョウゲンガク</t>
    </rPh>
    <phoneticPr fontId="5"/>
  </si>
  <si>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5"/>
  </si>
  <si>
    <t>【在宅サービス事業所における環境整備のための経費】</t>
    <rPh sb="1" eb="3">
      <t>ザイタク</t>
    </rPh>
    <rPh sb="7" eb="10">
      <t>ジギョウショ</t>
    </rPh>
    <rPh sb="14" eb="16">
      <t>カンキョウ</t>
    </rPh>
    <rPh sb="16" eb="18">
      <t>セイビ</t>
    </rPh>
    <rPh sb="22" eb="24">
      <t>ケイヒ</t>
    </rPh>
    <phoneticPr fontId="5"/>
  </si>
  <si>
    <t>20万円
対象者の
有無</t>
    <rPh sb="2" eb="4">
      <t>マンエン</t>
    </rPh>
    <rPh sb="5" eb="7">
      <t>タイショウ</t>
    </rPh>
    <rPh sb="7" eb="8">
      <t>シャ</t>
    </rPh>
    <rPh sb="10" eb="12">
      <t>ウム</t>
    </rPh>
    <phoneticPr fontId="5"/>
  </si>
  <si>
    <t>No.</t>
    <phoneticPr fontId="5"/>
  </si>
  <si>
    <t>（役職・代表者名）</t>
    <rPh sb="1" eb="3">
      <t>ヤクショク</t>
    </rPh>
    <rPh sb="4" eb="7">
      <t>ダイヒョウシャ</t>
    </rPh>
    <rPh sb="7" eb="8">
      <t>メイ</t>
    </rPh>
    <phoneticPr fontId="5"/>
  </si>
  <si>
    <t>審査
結果</t>
    <rPh sb="0" eb="2">
      <t>シンサ</t>
    </rPh>
    <rPh sb="3" eb="5">
      <t>ケッカ</t>
    </rPh>
    <phoneticPr fontId="5"/>
  </si>
  <si>
    <t>手順</t>
    <rPh sb="0" eb="2">
      <t>テジュン</t>
    </rPh>
    <phoneticPr fontId="5"/>
  </si>
  <si>
    <t>事業者（法人本部）の作業</t>
    <rPh sb="0" eb="3">
      <t>ジギョウシャ</t>
    </rPh>
    <rPh sb="4" eb="6">
      <t>ホウジン</t>
    </rPh>
    <rPh sb="6" eb="8">
      <t>ホンブ</t>
    </rPh>
    <rPh sb="10" eb="12">
      <t>サギョウ</t>
    </rPh>
    <phoneticPr fontId="5"/>
  </si>
  <si>
    <t>各事業所の作業</t>
    <rPh sb="0" eb="1">
      <t>カク</t>
    </rPh>
    <rPh sb="1" eb="4">
      <t>ジギョウショ</t>
    </rPh>
    <rPh sb="5" eb="7">
      <t>サギョウ</t>
    </rPh>
    <phoneticPr fontId="5"/>
  </si>
  <si>
    <t>【申請内容に関する問い合わせ先】</t>
    <rPh sb="1" eb="3">
      <t>シンセイ</t>
    </rPh>
    <rPh sb="3" eb="5">
      <t>ナイヨウ</t>
    </rPh>
    <rPh sb="6" eb="7">
      <t>カン</t>
    </rPh>
    <rPh sb="9" eb="10">
      <t>ト</t>
    </rPh>
    <rPh sb="11" eb="12">
      <t>ア</t>
    </rPh>
    <rPh sb="14" eb="15">
      <t>サキ</t>
    </rPh>
    <phoneticPr fontId="5"/>
  </si>
  <si>
    <t>電話番号</t>
    <rPh sb="0" eb="2">
      <t>デンワ</t>
    </rPh>
    <rPh sb="2" eb="4">
      <t>バンゴウ</t>
    </rPh>
    <phoneticPr fontId="5"/>
  </si>
  <si>
    <t xml:space="preserve"> 部署名</t>
    <rPh sb="1" eb="4">
      <t>ブショメイ</t>
    </rPh>
    <phoneticPr fontId="5"/>
  </si>
  <si>
    <t xml:space="preserve"> 担当者氏名</t>
    <rPh sb="1" eb="4">
      <t>タントウシャ</t>
    </rPh>
    <rPh sb="4" eb="6">
      <t>シメイ</t>
    </rPh>
    <phoneticPr fontId="5"/>
  </si>
  <si>
    <t xml:space="preserve"> 連絡先</t>
    <rPh sb="1" eb="4">
      <t>レンラクサキ</t>
    </rPh>
    <phoneticPr fontId="5"/>
  </si>
  <si>
    <t>e-mail</t>
    <phoneticPr fontId="5"/>
  </si>
  <si>
    <t xml:space="preserve"> ※対象職員の氏名等について、様式３を作成すること。</t>
    <phoneticPr fontId="5"/>
  </si>
  <si>
    <t>振込手数料</t>
    <rPh sb="0" eb="5">
      <t>フリコミテスウリョウ</t>
    </rPh>
    <phoneticPr fontId="5"/>
  </si>
  <si>
    <t>（千円未満切捨）</t>
    <rPh sb="1" eb="2">
      <t>セン</t>
    </rPh>
    <rPh sb="2" eb="5">
      <t>エンミマン</t>
    </rPh>
    <rPh sb="5" eb="6">
      <t>キ</t>
    </rPh>
    <rPh sb="6" eb="7">
      <t>ス</t>
    </rPh>
    <phoneticPr fontId="5"/>
  </si>
  <si>
    <t>都道府県の作業</t>
    <rPh sb="0" eb="4">
      <t>トドウフケン</t>
    </rPh>
    <rPh sb="5" eb="7">
      <t>サギョウ</t>
    </rPh>
    <phoneticPr fontId="5"/>
  </si>
  <si>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5"/>
  </si>
  <si>
    <t>申請書に、申請者の法人名、代表者名、日付、提出先（○○県知事）を入力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7" eb="30">
      <t>ケンチジ</t>
    </rPh>
    <rPh sb="32" eb="34">
      <t>ニュウリョク</t>
    </rPh>
    <phoneticPr fontId="5"/>
  </si>
  <si>
    <t>本申請書の使い方、申請の手順</t>
    <rPh sb="0" eb="1">
      <t>ホン</t>
    </rPh>
    <rPh sb="1" eb="4">
      <t>シンセイショ</t>
    </rPh>
    <rPh sb="5" eb="6">
      <t>ツカ</t>
    </rPh>
    <rPh sb="7" eb="8">
      <t>カタ</t>
    </rPh>
    <rPh sb="9" eb="11">
      <t>シンセイ</t>
    </rPh>
    <rPh sb="12" eb="14">
      <t>テジュン</t>
    </rPh>
    <phoneticPr fontId="5"/>
  </si>
  <si>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5"/>
  </si>
  <si>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5"/>
  </si>
  <si>
    <r>
      <t xml:space="preserve">  感染対策徹底支援事業　</t>
    </r>
    <r>
      <rPr>
        <sz val="8"/>
        <rFont val="ＭＳ Ｐ明朝"/>
        <family val="1"/>
        <charset val="128"/>
      </rPr>
      <t>→ 2-1,2-2を記載</t>
    </r>
    <rPh sb="23" eb="25">
      <t>キサイ</t>
    </rPh>
    <phoneticPr fontId="5"/>
  </si>
  <si>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</si>
  <si>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5"/>
  </si>
  <si>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5"/>
  </si>
  <si>
    <t>計画相談支援</t>
    <rPh sb="0" eb="2">
      <t>ケイカク</t>
    </rPh>
    <rPh sb="2" eb="4">
      <t>ソウダン</t>
    </rPh>
    <rPh sb="4" eb="6">
      <t>シエン</t>
    </rPh>
    <phoneticPr fontId="5"/>
  </si>
  <si>
    <t>障害児相談支援</t>
    <rPh sb="0" eb="3">
      <t>ショウガイジ</t>
    </rPh>
    <rPh sb="3" eb="5">
      <t>ソウダン</t>
    </rPh>
    <rPh sb="5" eb="7">
      <t>シエン</t>
    </rPh>
    <phoneticPr fontId="5"/>
  </si>
  <si>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5"/>
  </si>
  <si>
    <t>環境整備への助成事業</t>
  </si>
  <si>
    <t>療養介護</t>
    <rPh sb="0" eb="2">
      <t>リョウヨウ</t>
    </rPh>
    <rPh sb="2" eb="4">
      <t>カイゴ</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</si>
  <si>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</si>
  <si>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</si>
  <si>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4">
      <t>ジリツクンレン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</si>
  <si>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</si>
  <si>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カタ</t>
    </rPh>
    <phoneticPr fontId="3"/>
  </si>
  <si>
    <t>就労継続支援Ｂ型</t>
    <rPh sb="0" eb="2">
      <t>シュウロウ</t>
    </rPh>
    <rPh sb="2" eb="4">
      <t>ケイゾク</t>
    </rPh>
    <rPh sb="4" eb="6">
      <t>シエン</t>
    </rPh>
    <rPh sb="7" eb="8">
      <t>カタ</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</si>
  <si>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</si>
  <si>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</si>
  <si>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児童発達支援</t>
    <rPh sb="0" eb="2">
      <t>ジドウ</t>
    </rPh>
    <rPh sb="2" eb="4">
      <t>ハッタツ</t>
    </rPh>
    <rPh sb="4" eb="6">
      <t>シエン</t>
    </rPh>
    <phoneticPr fontId="3"/>
  </si>
  <si>
    <t>医療型児童発達支援</t>
    <rPh sb="0" eb="2">
      <t>イリョウ</t>
    </rPh>
    <rPh sb="2" eb="3">
      <t>ガタ</t>
    </rPh>
    <rPh sb="3" eb="5">
      <t>ジドウ</t>
    </rPh>
    <rPh sb="5" eb="7">
      <t>ハッタツ</t>
    </rPh>
    <rPh sb="7" eb="9">
      <t>シエン</t>
    </rPh>
    <phoneticPr fontId="3"/>
  </si>
  <si>
    <t>放課後等デイサービス</t>
    <rPh sb="0" eb="3">
      <t>ホウカゴ</t>
    </rPh>
    <rPh sb="3" eb="4">
      <t>トウ</t>
    </rPh>
    <phoneticPr fontId="3"/>
  </si>
  <si>
    <t>短期入所</t>
    <rPh sb="0" eb="2">
      <t>タンキ</t>
    </rPh>
    <rPh sb="2" eb="4">
      <t>ニュウショ</t>
    </rPh>
    <phoneticPr fontId="3"/>
  </si>
  <si>
    <t>施設入所支援</t>
    <rPh sb="0" eb="2">
      <t>シセツ</t>
    </rPh>
    <rPh sb="2" eb="4">
      <t>ニュウショ</t>
    </rPh>
    <rPh sb="4" eb="6">
      <t>シエン</t>
    </rPh>
    <phoneticPr fontId="3"/>
  </si>
  <si>
    <t>共同生活援助（介護サービス包括型）</t>
    <rPh sb="0" eb="2">
      <t>キョウドウ</t>
    </rPh>
    <rPh sb="2" eb="4">
      <t>セイカツ</t>
    </rPh>
    <rPh sb="4" eb="6">
      <t>エンジョ</t>
    </rPh>
    <rPh sb="7" eb="9">
      <t>カイゴ</t>
    </rPh>
    <rPh sb="13" eb="15">
      <t>ホウカツ</t>
    </rPh>
    <rPh sb="15" eb="16">
      <t>ガタ</t>
    </rPh>
    <phoneticPr fontId="3"/>
  </si>
  <si>
    <t>共同生活援助（日中サービス支援型）</t>
    <rPh sb="0" eb="2">
      <t>キョウドウ</t>
    </rPh>
    <rPh sb="2" eb="4">
      <t>セイカツ</t>
    </rPh>
    <rPh sb="4" eb="6">
      <t>エンジョ</t>
    </rPh>
    <rPh sb="7" eb="9">
      <t>ニッチュウ</t>
    </rPh>
    <rPh sb="13" eb="15">
      <t>シエン</t>
    </rPh>
    <rPh sb="15" eb="16">
      <t>ガタ</t>
    </rPh>
    <phoneticPr fontId="3"/>
  </si>
  <si>
    <t>共同生活援助（外部サービス利用型）</t>
    <rPh sb="0" eb="2">
      <t>キョウドウ</t>
    </rPh>
    <rPh sb="2" eb="4">
      <t>セイカツ</t>
    </rPh>
    <rPh sb="4" eb="6">
      <t>エンジョ</t>
    </rPh>
    <rPh sb="7" eb="9">
      <t>ガイブ</t>
    </rPh>
    <rPh sb="13" eb="15">
      <t>リヨウ</t>
    </rPh>
    <rPh sb="15" eb="16">
      <t>ガタ</t>
    </rPh>
    <phoneticPr fontId="3"/>
  </si>
  <si>
    <t>福祉型障害児入所施設</t>
    <rPh sb="0" eb="3">
      <t>フクシガタ</t>
    </rPh>
    <rPh sb="3" eb="6">
      <t>ショウガイジ</t>
    </rPh>
    <rPh sb="6" eb="8">
      <t>ニュウショ</t>
    </rPh>
    <rPh sb="8" eb="10">
      <t>シセツ</t>
    </rPh>
    <phoneticPr fontId="3"/>
  </si>
  <si>
    <t>医療型障害児入所施設</t>
    <rPh sb="0" eb="2">
      <t>イリョウ</t>
    </rPh>
    <rPh sb="2" eb="3">
      <t>ガタ</t>
    </rPh>
    <rPh sb="3" eb="6">
      <t>ショウガイジ</t>
    </rPh>
    <rPh sb="6" eb="8">
      <t>ニュウショ</t>
    </rPh>
    <rPh sb="8" eb="10">
      <t>シセツ</t>
    </rPh>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</si>
  <si>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</si>
  <si>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</si>
  <si>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</si>
  <si>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</si>
  <si>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居宅訪問型児童発達支援</t>
    <rPh sb="0" eb="2">
      <t>キョタク</t>
    </rPh>
    <rPh sb="2" eb="5">
      <t>ホウモンガタ</t>
    </rPh>
    <rPh sb="5" eb="7">
      <t>ジドウ</t>
    </rPh>
    <rPh sb="7" eb="9">
      <t>ハッタツ</t>
    </rPh>
    <rPh sb="9" eb="11">
      <t>シエン</t>
    </rPh>
    <phoneticPr fontId="3"/>
  </si>
  <si>
    <t>保育所等訪問支援</t>
    <rPh sb="0" eb="2">
      <t>ホイク</t>
    </rPh>
    <rPh sb="2" eb="3">
      <t>ジョ</t>
    </rPh>
    <rPh sb="3" eb="4">
      <t>トウ</t>
    </rPh>
    <rPh sb="4" eb="6">
      <t>ホウモン</t>
    </rPh>
    <rPh sb="6" eb="8">
      <t>シエン</t>
    </rPh>
    <phoneticPr fontId="3"/>
  </si>
  <si>
    <t>計画相談支援</t>
    <rPh sb="0" eb="2">
      <t>ケイカク</t>
    </rPh>
    <rPh sb="2" eb="4">
      <t>ソウダン</t>
    </rPh>
    <rPh sb="4" eb="6">
      <t>シエン</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</si>
  <si>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</si>
  <si>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</si>
  <si>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障害児相談支援</t>
    <rPh sb="0" eb="3">
      <t>ショウガイジ</t>
    </rPh>
    <rPh sb="3" eb="5">
      <t>ソウダン</t>
    </rPh>
    <rPh sb="5" eb="7">
      <t>シエン</t>
    </rPh>
    <phoneticPr fontId="3"/>
  </si>
  <si>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5"/>
  </si>
  <si>
    <t>（多機能型簡易居室の設置に要する費用に限る。）</t>
    <rPh sb="19" eb="20">
      <t>カギ</t>
    </rPh>
    <phoneticPr fontId="5"/>
  </si>
  <si>
    <t>工事請負費</t>
    <rPh sb="0" eb="2">
      <t>コウジ</t>
    </rPh>
    <rPh sb="2" eb="4">
      <t>ウケオイ</t>
    </rPh>
    <rPh sb="4" eb="5">
      <t>ヒ</t>
    </rPh>
    <phoneticPr fontId="5"/>
  </si>
  <si>
    <t>多機能型居室</t>
    <rPh sb="0" eb="4">
      <t>タキノウガタ</t>
    </rPh>
    <rPh sb="4" eb="6">
      <t>キョシツ</t>
    </rPh>
    <phoneticPr fontId="5"/>
  </si>
  <si>
    <t>１．障害福祉慰労金事業</t>
    <rPh sb="2" eb="4">
      <t>ショウガイ</t>
    </rPh>
    <rPh sb="4" eb="6">
      <t>フクシ</t>
    </rPh>
    <rPh sb="6" eb="9">
      <t>イロウキン</t>
    </rPh>
    <rPh sb="9" eb="11">
      <t>ジギョウ</t>
    </rPh>
    <phoneticPr fontId="5"/>
  </si>
  <si>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5"/>
  </si>
  <si>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5"/>
  </si>
  <si>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5"/>
  </si>
  <si>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5"/>
  </si>
  <si>
    <t>障害福祉慰労金</t>
    <rPh sb="0" eb="2">
      <t>ショウガイ</t>
    </rPh>
    <rPh sb="2" eb="4">
      <t>フクシ</t>
    </rPh>
    <rPh sb="4" eb="7">
      <t>イロウキン</t>
    </rPh>
    <phoneticPr fontId="5"/>
  </si>
  <si>
    <t>原材料費</t>
    <rPh sb="0" eb="4">
      <t>ゲンザイリョウヒ</t>
    </rPh>
    <phoneticPr fontId="5"/>
  </si>
  <si>
    <t>需用費</t>
    <rPh sb="0" eb="3">
      <t>ジュヨウヒ</t>
    </rPh>
    <phoneticPr fontId="5"/>
  </si>
  <si>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5"/>
  </si>
  <si>
    <t>支払い実績</t>
    <rPh sb="0" eb="2">
      <t>シハラ</t>
    </rPh>
    <rPh sb="3" eb="5">
      <t>ジッセキ</t>
    </rPh>
    <phoneticPr fontId="5"/>
  </si>
  <si>
    <t>支払年月日
（西暦）</t>
    <rPh sb="0" eb="2">
      <t>シハラ</t>
    </rPh>
    <rPh sb="2" eb="5">
      <t>ネンガッピ</t>
    </rPh>
    <rPh sb="7" eb="9">
      <t>セイレキ</t>
    </rPh>
    <phoneticPr fontId="5"/>
  </si>
  <si>
    <t>支払金額</t>
    <rPh sb="0" eb="2">
      <t>シハラ</t>
    </rPh>
    <rPh sb="2" eb="4">
      <t>キンガク</t>
    </rPh>
    <phoneticPr fontId="5"/>
  </si>
  <si>
    <t>重複
申請者
確認用</t>
    <phoneticPr fontId="5"/>
  </si>
  <si>
    <t>確認事項</t>
    <rPh sb="0" eb="2">
      <t>カクニン</t>
    </rPh>
    <rPh sb="2" eb="4">
      <t>ジコウ</t>
    </rPh>
    <phoneticPr fontId="5"/>
  </si>
  <si>
    <t>委任状の有無</t>
    <rPh sb="0" eb="3">
      <t>イニンジョウ</t>
    </rPh>
    <rPh sb="4" eb="6">
      <t>ウム</t>
    </rPh>
    <phoneticPr fontId="5"/>
  </si>
  <si>
    <t>業務委託による
従事者</t>
    <rPh sb="0" eb="2">
      <t>ギョウム</t>
    </rPh>
    <rPh sb="2" eb="4">
      <t>イタク</t>
    </rPh>
    <rPh sb="8" eb="11">
      <t>ジュウジシャ</t>
    </rPh>
    <phoneticPr fontId="5"/>
  </si>
  <si>
    <t>/施設</t>
    <rPh sb="1" eb="3">
      <t>シセツ</t>
    </rPh>
    <phoneticPr fontId="3"/>
  </si>
  <si>
    <t>※この欄に「○」が表示されない場合、本表の事業所数と個票の枚数が一致していません。</t>
    <rPh sb="3" eb="4">
      <t>ラン</t>
    </rPh>
    <rPh sb="9" eb="11">
      <t>ヒョウジ</t>
    </rPh>
    <rPh sb="15" eb="17">
      <t>バアイ</t>
    </rPh>
    <phoneticPr fontId="5"/>
  </si>
  <si>
    <t>　個票のシート名に誤りがないか確認して下さい。</t>
    <rPh sb="1" eb="3">
      <t>コヒョウ</t>
    </rPh>
    <rPh sb="7" eb="8">
      <t>メイ</t>
    </rPh>
    <rPh sb="9" eb="10">
      <t>アヤマ</t>
    </rPh>
    <rPh sb="15" eb="17">
      <t>カクニン</t>
    </rPh>
    <rPh sb="19" eb="20">
      <t>クダ</t>
    </rPh>
    <phoneticPr fontId="5"/>
  </si>
  <si>
    <t>（内訳）</t>
    <rPh sb="1" eb="3">
      <t>ウチワケ</t>
    </rPh>
    <phoneticPr fontId="5"/>
  </si>
  <si>
    <t>1．障害福祉慰労金事業</t>
    <rPh sb="2" eb="4">
      <t>ショウガイ</t>
    </rPh>
    <rPh sb="4" eb="6">
      <t>フクシ</t>
    </rPh>
    <rPh sb="6" eb="9">
      <t>イロウキン</t>
    </rPh>
    <rPh sb="9" eb="11">
      <t>ジギョウ</t>
    </rPh>
    <phoneticPr fontId="5"/>
  </si>
  <si>
    <t>（添付書類）</t>
    <rPh sb="1" eb="3">
      <t>テンプ</t>
    </rPh>
    <rPh sb="3" eb="5">
      <t>ショルイ</t>
    </rPh>
    <phoneticPr fontId="5"/>
  </si>
  <si>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5"/>
  </si>
  <si>
    <t>他法人での慰労金の申請の有無</t>
    <phoneticPr fontId="5"/>
  </si>
  <si>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5"/>
  </si>
  <si>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5"/>
  </si>
  <si>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5"/>
  </si>
  <si>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5"/>
  </si>
  <si>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5"/>
  </si>
  <si>
    <t>再開支援への助成事業</t>
    <phoneticPr fontId="5"/>
  </si>
  <si>
    <t>4．在宅サービス、計画相談支援及び障害児相談支援における環境整備への助成事業</t>
    <rPh sb="28" eb="30">
      <t>カンキョウ</t>
    </rPh>
    <rPh sb="30" eb="32">
      <t>セイビ</t>
    </rPh>
    <rPh sb="34" eb="36">
      <t>ジョセイ</t>
    </rPh>
    <rPh sb="36" eb="38">
      <t>ジギョウ</t>
    </rPh>
    <phoneticPr fontId="5"/>
  </si>
  <si>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5"/>
  </si>
  <si>
    <t>重度障害者包括支援</t>
    <rPh sb="0" eb="2">
      <t>ジュウド</t>
    </rPh>
    <rPh sb="2" eb="5">
      <t>ショウガイシャ</t>
    </rPh>
    <rPh sb="5" eb="7">
      <t>ホウカツ</t>
    </rPh>
    <rPh sb="7" eb="9">
      <t>シエン</t>
    </rPh>
    <phoneticPr fontId="5"/>
  </si>
  <si>
    <t>地域活動支援センター</t>
    <phoneticPr fontId="5"/>
  </si>
  <si>
    <t>日中一時支援</t>
    <phoneticPr fontId="5"/>
  </si>
  <si>
    <t>盲人ホーム</t>
    <phoneticPr fontId="5"/>
  </si>
  <si>
    <t>福祉ホーム</t>
    <phoneticPr fontId="5"/>
  </si>
  <si>
    <t>移動支援事業</t>
    <phoneticPr fontId="5"/>
  </si>
  <si>
    <t>訪問入浴サービス</t>
    <phoneticPr fontId="5"/>
  </si>
  <si>
    <t>障害者相談支援事業</t>
    <phoneticPr fontId="5"/>
  </si>
  <si>
    <t>支店名</t>
    <rPh sb="0" eb="3">
      <t>シテンメイ</t>
    </rPh>
    <phoneticPr fontId="5"/>
  </si>
  <si>
    <t>分類</t>
    <rPh sb="0" eb="2">
      <t>ブンルイ</t>
    </rPh>
    <phoneticPr fontId="5"/>
  </si>
  <si>
    <t>口座番号</t>
    <rPh sb="0" eb="2">
      <t>コウザ</t>
    </rPh>
    <rPh sb="2" eb="4">
      <t>バンゴウ</t>
    </rPh>
    <phoneticPr fontId="5"/>
  </si>
  <si>
    <t>口座名義</t>
    <rPh sb="0" eb="2">
      <t>コウザ</t>
    </rPh>
    <rPh sb="2" eb="4">
      <t>メイギ</t>
    </rPh>
    <phoneticPr fontId="5"/>
  </si>
  <si>
    <t>（フリガナ）
口座名義</t>
    <rPh sb="7" eb="9">
      <t>コウザ</t>
    </rPh>
    <rPh sb="9" eb="11">
      <t>メイギ</t>
    </rPh>
    <phoneticPr fontId="5"/>
  </si>
  <si>
    <t>支店コード</t>
    <rPh sb="0" eb="2">
      <t>シテン</t>
    </rPh>
    <phoneticPr fontId="5"/>
  </si>
  <si>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5"/>
  </si>
  <si>
    <t>ゆうちょ銀行</t>
    <rPh sb="4" eb="6">
      <t>ギンコウ</t>
    </rPh>
    <phoneticPr fontId="5"/>
  </si>
  <si>
    <t>ゆうちょ銀行を選択された場合は、貯金通帳の見開き左上またはキャッシュカードに記載された記号・番号をお書きください。</t>
    <phoneticPr fontId="5"/>
  </si>
  <si>
    <t>受取口座情報</t>
    <rPh sb="0" eb="1">
      <t>ウ</t>
    </rPh>
    <rPh sb="1" eb="2">
      <t>ト</t>
    </rPh>
    <rPh sb="2" eb="4">
      <t>コウザ</t>
    </rPh>
    <rPh sb="4" eb="6">
      <t>ジョウホウ</t>
    </rPh>
    <phoneticPr fontId="5"/>
  </si>
  <si>
    <t>振込先口座</t>
    <rPh sb="0" eb="3">
      <t>フリコミサキ</t>
    </rPh>
    <rPh sb="3" eb="5">
      <t>コウザ</t>
    </rPh>
    <phoneticPr fontId="5"/>
  </si>
  <si>
    <t>金融機関名</t>
    <rPh sb="0" eb="2">
      <t>キンユウ</t>
    </rPh>
    <rPh sb="2" eb="5">
      <t>キカンメイ</t>
    </rPh>
    <phoneticPr fontId="5"/>
  </si>
  <si>
    <t>支店名又は通帳記号</t>
    <rPh sb="0" eb="3">
      <t>シテンメイ</t>
    </rPh>
    <rPh sb="3" eb="4">
      <t>マタ</t>
    </rPh>
    <rPh sb="5" eb="7">
      <t>ツウチョウ</t>
    </rPh>
    <rPh sb="7" eb="9">
      <t>キゴウ</t>
    </rPh>
    <phoneticPr fontId="5"/>
  </si>
  <si>
    <t>普通</t>
  </si>
  <si>
    <t>口座名義（フリガナ）</t>
    <rPh sb="0" eb="2">
      <t>コウザ</t>
    </rPh>
    <rPh sb="2" eb="4">
      <t>メイギ</t>
    </rPh>
    <phoneticPr fontId="5"/>
  </si>
  <si>
    <t>代表となる
法人名</t>
    <rPh sb="0" eb="2">
      <t>ダイヒョウ</t>
    </rPh>
    <rPh sb="6" eb="8">
      <t>ホウジン</t>
    </rPh>
    <rPh sb="8" eb="9">
      <t>メイ</t>
    </rPh>
    <phoneticPr fontId="5"/>
  </si>
  <si>
    <t>　</t>
    <phoneticPr fontId="5"/>
  </si>
  <si>
    <t>（注）行が不足する場合には適宜行を追加して差し支えないが、列の挿入は絶対に行わないこと。</t>
    <rPh sb="1" eb="2">
      <t>チュウ</t>
    </rPh>
    <phoneticPr fontId="5"/>
  </si>
  <si>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5"/>
  </si>
  <si>
    <t>基幹相談支援</t>
    <phoneticPr fontId="5"/>
  </si>
  <si>
    <t>盲ろう者向け通訳・介助員派遣事業</t>
    <phoneticPr fontId="5"/>
  </si>
  <si>
    <t>都道府県等内で必要な作業を行い、事業者に助成金を交付</t>
    <phoneticPr fontId="5"/>
  </si>
  <si>
    <t>事業者からExcelファイルを受領し、内容を審査</t>
    <rPh sb="0" eb="3">
      <t>ジギョウシャ</t>
    </rPh>
    <rPh sb="15" eb="17">
      <t>ジュリョウ</t>
    </rPh>
    <rPh sb="19" eb="21">
      <t>ナイヨウ</t>
    </rPh>
    <rPh sb="22" eb="24">
      <t>シンサ</t>
    </rPh>
    <phoneticPr fontId="5"/>
  </si>
  <si>
    <t>宿泊型自立訓練</t>
    <rPh sb="0" eb="3">
      <t>シュクハクガタ</t>
    </rPh>
    <rPh sb="3" eb="5">
      <t>ジリツ</t>
    </rPh>
    <rPh sb="5" eb="7">
      <t>クンレン</t>
    </rPh>
    <phoneticPr fontId="5"/>
  </si>
  <si>
    <t>/事業所</t>
    <rPh sb="1" eb="4">
      <t>ジギョウショ</t>
    </rPh>
    <phoneticPr fontId="2"/>
  </si>
  <si>
    <t>就労移行支援（養成施設）</t>
    <rPh sb="0" eb="2">
      <t>シュウロウ</t>
    </rPh>
    <rPh sb="2" eb="4">
      <t>イコウ</t>
    </rPh>
    <rPh sb="4" eb="6">
      <t>シエン</t>
    </rPh>
    <rPh sb="7" eb="9">
      <t>ヨウセイ</t>
    </rPh>
    <rPh sb="9" eb="11">
      <t>シセツ</t>
    </rPh>
    <phoneticPr fontId="2"/>
  </si>
  <si>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5"/>
  </si>
  <si>
    <t>Excelファイル名を代表となる事業所の事業所番号や事業所名に変更し、都道府県に送付</t>
    <rPh sb="26" eb="29">
      <t>ジギョウショ</t>
    </rPh>
    <rPh sb="29" eb="30">
      <t>メイ</t>
    </rPh>
    <phoneticPr fontId="5"/>
  </si>
  <si>
    <t>提供サービス</t>
    <phoneticPr fontId="5"/>
  </si>
  <si>
    <t>対象期間に10日以上勤務</t>
  </si>
  <si>
    <t>陽性者(濃厚接触者)発生施設</t>
    <phoneticPr fontId="5"/>
  </si>
  <si>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5"/>
  </si>
  <si>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5"/>
  </si>
  <si>
    <t>石川県知事</t>
    <rPh sb="0" eb="3">
      <t>イシカワケン</t>
    </rPh>
    <rPh sb="3" eb="5">
      <t>チジ</t>
    </rPh>
    <phoneticPr fontId="5"/>
  </si>
  <si>
    <t>重複ﾁｪｯｸ</t>
    <rPh sb="0" eb="2">
      <t>チョウフク</t>
    </rPh>
    <phoneticPr fontId="4"/>
  </si>
  <si>
    <t>氏名</t>
    <rPh sb="0" eb="2">
      <t>シメイ</t>
    </rPh>
    <phoneticPr fontId="4"/>
  </si>
  <si>
    <t>カナ</t>
  </si>
  <si>
    <t>生年月日</t>
    <rPh sb="0" eb="2">
      <t>セイネン</t>
    </rPh>
    <rPh sb="2" eb="4">
      <t>ガッピ</t>
    </rPh>
    <phoneticPr fontId="4"/>
  </si>
  <si>
    <t>店番</t>
    <rPh sb="0" eb="1">
      <t>ミセ</t>
    </rPh>
    <phoneticPr fontId="5"/>
  </si>
  <si>
    <t>支店コード
（店番）</t>
    <rPh sb="0" eb="2">
      <t>シテン</t>
    </rPh>
    <rPh sb="7" eb="9">
      <t>ミセバン</t>
    </rPh>
    <phoneticPr fontId="5"/>
  </si>
  <si>
    <t>金融機関コード</t>
    <rPh sb="0" eb="2">
      <t>キンユウ</t>
    </rPh>
    <rPh sb="2" eb="4">
      <t>キカン</t>
    </rPh>
    <phoneticPr fontId="5"/>
  </si>
  <si>
    <t xml:space="preserve">金融機関名
（ゆうちょ銀行を除く）
</t>
    <rPh sb="0" eb="2">
      <t>キンユウ</t>
    </rPh>
    <rPh sb="2" eb="4">
      <t>キカン</t>
    </rPh>
    <rPh sb="4" eb="5">
      <t>メイ</t>
    </rPh>
    <rPh sb="11" eb="13">
      <t>ギンコウ</t>
    </rPh>
    <rPh sb="14" eb="15">
      <t>ノゾ</t>
    </rPh>
    <phoneticPr fontId="5"/>
  </si>
  <si>
    <t>　金融機関コード</t>
    <rPh sb="1" eb="3">
      <t>キンユウ</t>
    </rPh>
    <rPh sb="3" eb="5">
      <t>キカン</t>
    </rPh>
    <phoneticPr fontId="5"/>
  </si>
  <si>
    <t>（法人名）</t>
    <rPh sb="1" eb="3">
      <t>ホウジン</t>
    </rPh>
    <rPh sb="3" eb="4">
      <t>メイ</t>
    </rPh>
    <phoneticPr fontId="5"/>
  </si>
  <si>
    <t>通帳記号
（６桁目がある場合は、※欄に御記入ください。）</t>
    <phoneticPr fontId="5"/>
  </si>
  <si>
    <r>
      <t>令和２年度新型コロナウイルス感染症緊急包括支援交付金（障害分）に係る</t>
    </r>
    <r>
      <rPr>
        <sz val="11"/>
        <color rgb="FFFF0000"/>
        <rFont val="ＭＳ 明朝"/>
        <family val="1"/>
        <charset val="128"/>
      </rPr>
      <t>実績報告書</t>
    </r>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ジッセキ</t>
    </rPh>
    <rPh sb="36" eb="39">
      <t>ホウコクショ</t>
    </rPh>
    <phoneticPr fontId="5"/>
  </si>
  <si>
    <r>
      <t>　　</t>
    </r>
    <r>
      <rPr>
        <sz val="11"/>
        <color rgb="FFFF0000"/>
        <rFont val="ＭＳ 明朝"/>
        <family val="1"/>
        <charset val="128"/>
      </rPr>
      <t>実　績　額</t>
    </r>
    <r>
      <rPr>
        <sz val="11"/>
        <rFont val="ＭＳ 明朝"/>
        <family val="1"/>
        <charset val="128"/>
      </rPr>
      <t>　：　</t>
    </r>
    <rPh sb="2" eb="3">
      <t>ジツ</t>
    </rPh>
    <rPh sb="4" eb="5">
      <t>イサオ</t>
    </rPh>
    <rPh sb="6" eb="7">
      <t>ガク</t>
    </rPh>
    <phoneticPr fontId="5"/>
  </si>
  <si>
    <r>
      <t>１　事業所・施設別</t>
    </r>
    <r>
      <rPr>
        <sz val="11"/>
        <color rgb="FFFF0000"/>
        <rFont val="ＭＳ 明朝"/>
        <family val="1"/>
        <charset val="128"/>
      </rPr>
      <t>実績報告</t>
    </r>
    <r>
      <rPr>
        <sz val="11"/>
        <rFont val="ＭＳ 明朝"/>
        <family val="1"/>
        <charset val="128"/>
      </rPr>
      <t>一覧（様式</t>
    </r>
    <r>
      <rPr>
        <sz val="11"/>
        <color rgb="FFFF0000"/>
        <rFont val="ＭＳ 明朝"/>
        <family val="1"/>
        <charset val="128"/>
      </rPr>
      <t>４</t>
    </r>
    <r>
      <rPr>
        <sz val="11"/>
        <rFont val="ＭＳ 明朝"/>
        <family val="1"/>
        <charset val="128"/>
      </rPr>
      <t>）</t>
    </r>
    <rPh sb="8" eb="9">
      <t>ベツ</t>
    </rPh>
    <rPh sb="9" eb="11">
      <t>ジッセキ</t>
    </rPh>
    <rPh sb="11" eb="13">
      <t>ホウコク</t>
    </rPh>
    <phoneticPr fontId="5"/>
  </si>
  <si>
    <r>
      <t>２　新型コロナウイルス感染症緊急包括支援交付金（障害分）に関する事業</t>
    </r>
    <r>
      <rPr>
        <sz val="11"/>
        <color rgb="FFFF0000"/>
        <rFont val="ＭＳ 明朝"/>
        <family val="1"/>
        <charset val="128"/>
      </rPr>
      <t>実績報告</t>
    </r>
    <r>
      <rPr>
        <sz val="11"/>
        <rFont val="ＭＳ 明朝"/>
        <family val="1"/>
        <charset val="128"/>
      </rPr>
      <t>書</t>
    </r>
    <rPh sb="2" eb="4">
      <t>シンガタ</t>
    </rPh>
    <rPh sb="11" eb="14">
      <t>カンセンショウ</t>
    </rPh>
    <rPh sb="14" eb="16">
      <t>キンキュウ</t>
    </rPh>
    <rPh sb="16" eb="18">
      <t>ホウカツ</t>
    </rPh>
    <rPh sb="18" eb="20">
      <t>シエン</t>
    </rPh>
    <rPh sb="20" eb="23">
      <t>コウフキン</t>
    </rPh>
    <rPh sb="24" eb="26">
      <t>ショウガイ</t>
    </rPh>
    <rPh sb="26" eb="27">
      <t>ブン</t>
    </rPh>
    <rPh sb="34" eb="36">
      <t>ジッセキ</t>
    </rPh>
    <rPh sb="36" eb="38">
      <t>ホウコク</t>
    </rPh>
    <phoneticPr fontId="5"/>
  </si>
  <si>
    <r>
      <t>　　（事業所単位）（様式</t>
    </r>
    <r>
      <rPr>
        <sz val="11"/>
        <color rgb="FFFF0000"/>
        <rFont val="ＭＳ 明朝"/>
        <family val="1"/>
        <charset val="128"/>
      </rPr>
      <t>５</t>
    </r>
    <r>
      <rPr>
        <sz val="11"/>
        <rFont val="ＭＳ 明朝"/>
        <family val="1"/>
        <charset val="128"/>
      </rPr>
      <t>）</t>
    </r>
    <phoneticPr fontId="5"/>
  </si>
  <si>
    <r>
      <t>（様式</t>
    </r>
    <r>
      <rPr>
        <sz val="11"/>
        <color rgb="FFFF0000"/>
        <rFont val="ＭＳ Ｐ明朝"/>
        <family val="1"/>
        <charset val="128"/>
      </rPr>
      <t>４</t>
    </r>
    <r>
      <rPr>
        <sz val="11"/>
        <rFont val="ＭＳ Ｐ明朝"/>
        <family val="1"/>
        <charset val="128"/>
      </rPr>
      <t>）事業所・施設別</t>
    </r>
    <r>
      <rPr>
        <sz val="11"/>
        <color rgb="FFFF0000"/>
        <rFont val="ＭＳ Ｐ明朝"/>
        <family val="1"/>
        <charset val="128"/>
      </rPr>
      <t>実績報告</t>
    </r>
    <r>
      <rPr>
        <sz val="11"/>
        <rFont val="ＭＳ Ｐ明朝"/>
        <family val="1"/>
        <charset val="128"/>
      </rPr>
      <t>一覧</t>
    </r>
    <rPh sb="1" eb="3">
      <t>ヨウシキ</t>
    </rPh>
    <rPh sb="5" eb="8">
      <t>ジギョウショ</t>
    </rPh>
    <rPh sb="9" eb="11">
      <t>シセツ</t>
    </rPh>
    <rPh sb="11" eb="12">
      <t>ベツ</t>
    </rPh>
    <rPh sb="12" eb="14">
      <t>ジッセキ</t>
    </rPh>
    <rPh sb="14" eb="16">
      <t>ホウコク</t>
    </rPh>
    <rPh sb="16" eb="18">
      <t>イチラン</t>
    </rPh>
    <phoneticPr fontId="5"/>
  </si>
  <si>
    <r>
      <t>新型コロナウイルス感染症緊急包括支援交付金（障害分）に関する事業</t>
    </r>
    <r>
      <rPr>
        <sz val="11"/>
        <color rgb="FFFF0000"/>
        <rFont val="ＭＳ Ｐ明朝"/>
        <family val="1"/>
        <charset val="128"/>
      </rPr>
      <t>実績報告</t>
    </r>
    <r>
      <rPr>
        <sz val="11"/>
        <rFont val="ＭＳ Ｐ明朝"/>
        <family val="1"/>
        <charset val="128"/>
      </rPr>
      <t>書</t>
    </r>
    <rPh sb="22" eb="24">
      <t>ショウガイ</t>
    </rPh>
    <rPh sb="32" eb="34">
      <t>ジッセキ</t>
    </rPh>
    <rPh sb="34" eb="36">
      <t>ホウコク</t>
    </rPh>
    <phoneticPr fontId="5"/>
  </si>
  <si>
    <r>
      <t>（様式</t>
    </r>
    <r>
      <rPr>
        <sz val="11"/>
        <color rgb="FFFF0000"/>
        <rFont val="ＭＳ Ｐ明朝"/>
        <family val="1"/>
        <charset val="128"/>
      </rPr>
      <t>５</t>
    </r>
    <r>
      <rPr>
        <sz val="11"/>
        <rFont val="ＭＳ Ｐ明朝"/>
        <family val="1"/>
        <charset val="128"/>
      </rPr>
      <t>）</t>
    </r>
    <rPh sb="1" eb="3">
      <t>ヨウシキ</t>
    </rPh>
    <phoneticPr fontId="5"/>
  </si>
  <si>
    <r>
      <rPr>
        <sz val="9"/>
        <color rgb="FFFF0000"/>
        <rFont val="ＭＳ Ｐ明朝"/>
        <family val="1"/>
        <charset val="128"/>
      </rPr>
      <t>実績</t>
    </r>
    <r>
      <rPr>
        <sz val="9"/>
        <rFont val="ＭＳ Ｐ明朝"/>
        <family val="1"/>
        <charset val="128"/>
      </rPr>
      <t>額①</t>
    </r>
    <rPh sb="0" eb="3">
      <t>ジッセキガク</t>
    </rPh>
    <phoneticPr fontId="5"/>
  </si>
  <si>
    <r>
      <rPr>
        <sz val="9"/>
        <color rgb="FFFF0000"/>
        <rFont val="ＭＳ Ｐ明朝"/>
        <family val="1"/>
        <charset val="128"/>
      </rPr>
      <t>実績額</t>
    </r>
    <r>
      <rPr>
        <sz val="9"/>
        <rFont val="ＭＳ Ｐ明朝"/>
        <family val="1"/>
        <charset val="128"/>
      </rPr>
      <t>②</t>
    </r>
    <rPh sb="0" eb="3">
      <t>ジッセキガク</t>
    </rPh>
    <phoneticPr fontId="5"/>
  </si>
  <si>
    <t>交付決定額</t>
    <rPh sb="0" eb="2">
      <t>コウフ</t>
    </rPh>
    <rPh sb="2" eb="4">
      <t>ケッテイ</t>
    </rPh>
    <rPh sb="4" eb="5">
      <t>ガク</t>
    </rPh>
    <phoneticPr fontId="5"/>
  </si>
  <si>
    <t>差額</t>
    <rPh sb="0" eb="2">
      <t>サガク</t>
    </rPh>
    <phoneticPr fontId="5"/>
  </si>
  <si>
    <r>
      <rPr>
        <sz val="9"/>
        <color rgb="FFFF0000"/>
        <rFont val="ＭＳ Ｐ明朝"/>
        <family val="1"/>
        <charset val="128"/>
      </rPr>
      <t>実績</t>
    </r>
    <r>
      <rPr>
        <sz val="9"/>
        <rFont val="ＭＳ Ｐ明朝"/>
        <family val="1"/>
        <charset val="128"/>
      </rPr>
      <t>額</t>
    </r>
    <rPh sb="0" eb="3">
      <t>ジッセキガク</t>
    </rPh>
    <phoneticPr fontId="5"/>
  </si>
  <si>
    <r>
      <rPr>
        <sz val="9"/>
        <color rgb="FFFF0000"/>
        <rFont val="ＭＳ Ｐ明朝"/>
        <family val="1"/>
        <charset val="128"/>
      </rPr>
      <t>実績</t>
    </r>
    <r>
      <rPr>
        <sz val="9"/>
        <rFont val="ＭＳ Ｐ明朝"/>
        <family val="1"/>
        <charset val="128"/>
      </rPr>
      <t>額③</t>
    </r>
    <rPh sb="0" eb="3">
      <t>ジッセキガク</t>
    </rPh>
    <phoneticPr fontId="5"/>
  </si>
  <si>
    <r>
      <rPr>
        <sz val="9"/>
        <color rgb="FFFF0000"/>
        <rFont val="ＭＳ Ｐ明朝"/>
        <family val="1"/>
        <charset val="128"/>
      </rPr>
      <t>実績額</t>
    </r>
    <r>
      <rPr>
        <sz val="9"/>
        <rFont val="ＭＳ Ｐ明朝"/>
        <family val="1"/>
        <charset val="128"/>
      </rPr>
      <t>④</t>
    </r>
    <rPh sb="0" eb="3">
      <t>ジッセキガク</t>
    </rPh>
    <phoneticPr fontId="5"/>
  </si>
  <si>
    <r>
      <t>本Excelを各事業所に配布し、以下の様式への記入を依頼
・様式</t>
    </r>
    <r>
      <rPr>
        <sz val="12"/>
        <color rgb="FFFF0000"/>
        <rFont val="ＭＳ 明朝"/>
        <family val="1"/>
        <charset val="128"/>
      </rPr>
      <t>５</t>
    </r>
    <r>
      <rPr>
        <sz val="12"/>
        <color theme="1"/>
        <rFont val="ＭＳ 明朝"/>
        <family val="1"/>
        <charset val="128"/>
      </rPr>
      <t>（個票）
・様式３（職員表）</t>
    </r>
    <rPh sb="16" eb="18">
      <t>イカ</t>
    </rPh>
    <rPh sb="19" eb="21">
      <t>ヨウシキ</t>
    </rPh>
    <rPh sb="23" eb="25">
      <t>キニュウ</t>
    </rPh>
    <rPh sb="26" eb="28">
      <t>イライ</t>
    </rPh>
    <rPh sb="39" eb="41">
      <t>ヨウシキ</t>
    </rPh>
    <rPh sb="43" eb="45">
      <t>ショクイン</t>
    </rPh>
    <rPh sb="45" eb="46">
      <t>ヒョウ</t>
    </rPh>
    <phoneticPr fontId="5"/>
  </si>
  <si>
    <r>
      <t>以下の作業を行った上で、事業者（法人本部）へ返送
【様式</t>
    </r>
    <r>
      <rPr>
        <sz val="12"/>
        <color rgb="FFFF0000"/>
        <rFont val="ＭＳ 明朝"/>
        <family val="1"/>
        <charset val="128"/>
      </rPr>
      <t>５</t>
    </r>
    <r>
      <rPr>
        <sz val="12"/>
        <color theme="1"/>
        <rFont val="ＭＳ 明朝"/>
        <family val="1"/>
        <charset val="128"/>
      </rPr>
      <t>（個票）】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5"/>
  </si>
  <si>
    <r>
      <t>支出</t>
    </r>
    <r>
      <rPr>
        <sz val="10"/>
        <color rgb="FFFF0000"/>
        <rFont val="ＭＳ Ｐ明朝"/>
        <family val="1"/>
        <charset val="128"/>
      </rPr>
      <t>実績</t>
    </r>
    <r>
      <rPr>
        <sz val="10"/>
        <rFont val="ＭＳ Ｐ明朝"/>
        <family val="1"/>
        <charset val="128"/>
      </rPr>
      <t>額</t>
    </r>
    <rPh sb="0" eb="2">
      <t>シシュツ</t>
    </rPh>
    <rPh sb="2" eb="5">
      <t>ジッセキガク</t>
    </rPh>
    <phoneticPr fontId="5"/>
  </si>
  <si>
    <r>
      <rPr>
        <sz val="9"/>
        <color rgb="FFFF0000"/>
        <rFont val="ＭＳ Ｐ明朝"/>
        <family val="1"/>
        <charset val="128"/>
      </rPr>
      <t>事業実績</t>
    </r>
    <r>
      <rPr>
        <sz val="9"/>
        <rFont val="ＭＳ Ｐ明朝"/>
        <family val="1"/>
        <charset val="128"/>
      </rPr>
      <t>額（千円）</t>
    </r>
    <rPh sb="0" eb="2">
      <t>ジギョウ</t>
    </rPh>
    <rPh sb="2" eb="4">
      <t>ジッセキ</t>
    </rPh>
    <rPh sb="4" eb="5">
      <t>ガク</t>
    </rPh>
    <rPh sb="6" eb="8">
      <t>センエン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</si>
</sst>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0;\-#,##0;&quot;&quot;"/>
    <numFmt numFmtId="179" formatCode="[$-F800]dddd\,\ mmmm\ dd\,\ yyyy"/>
    <numFmt numFmtId="180" formatCode="yyyy&quot;年&quot;m&quot;月&quot;d&quot;日&quot;;@"/>
    <numFmt numFmtId="181" formatCode="0_);[Red]\(0\)"/>
    <numFmt numFmtId="182" formatCode="0_ "/>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sz val="8"/>
      <name val="ＭＳ 明朝"/>
      <family val="1"/>
      <charset val="128"/>
    </font>
    <font>
      <b/>
      <sz val="14"/>
      <name val="ＭＳ Ｐ明朝"/>
      <family val="1"/>
      <charset val="128"/>
    </font>
    <font>
      <b/>
      <sz val="16"/>
      <color indexed="81"/>
      <name val="MS P ゴシック"/>
      <family val="3"/>
      <charset val="128"/>
    </font>
    <font>
      <sz val="10"/>
      <name val="ＭＳ Ｐゴシック"/>
      <family val="3"/>
      <charset val="128"/>
    </font>
    <font>
      <b/>
      <sz val="9"/>
      <color indexed="10"/>
      <name val="MS P ゴシック"/>
      <family val="3"/>
      <charset val="128"/>
    </font>
    <font>
      <sz val="11"/>
      <color rgb="FFFF0000"/>
      <name val="ＭＳ 明朝"/>
      <family val="1"/>
      <charset val="128"/>
    </font>
    <font>
      <sz val="11"/>
      <color rgb="FFFF0000"/>
      <name val="ＭＳ Ｐ明朝"/>
      <family val="1"/>
      <charset val="128"/>
    </font>
    <font>
      <sz val="9"/>
      <color rgb="FFFF0000"/>
      <name val="ＭＳ Ｐ明朝"/>
      <family val="1"/>
      <charset val="128"/>
    </font>
    <font>
      <sz val="12"/>
      <color rgb="FFFF0000"/>
      <name val="ＭＳ 明朝"/>
      <family val="1"/>
      <charset val="128"/>
    </font>
    <font>
      <sz val="7"/>
      <name val="ＭＳ Ｐ明朝"/>
      <family val="1"/>
      <charset val="128"/>
    </font>
    <font>
      <sz val="7"/>
      <name val="ＭＳ Ｐゴシック"/>
      <family val="3"/>
      <charset val="128"/>
    </font>
    <font>
      <sz val="10"/>
      <color rgb="FFFF0000"/>
      <name val="ＭＳ Ｐ明朝"/>
      <family val="1"/>
      <charset val="128"/>
    </font>
  </fonts>
  <fills count="12">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s>
  <cellStyleXfs count="10">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457">
    <xf numFmtId="0" fontId="0" fillId="0" borderId="0" xfId="0">
      <alignment vertical="center"/>
    </xf>
    <xf numFmtId="0" fontId="7" fillId="0" borderId="0" xfId="0" applyFont="1">
      <alignment vertical="center"/>
    </xf>
    <xf numFmtId="0" fontId="9" fillId="0" borderId="0" xfId="0" applyFont="1" applyFill="1">
      <alignment vertical="center"/>
    </xf>
    <xf numFmtId="0" fontId="10" fillId="0" borderId="0" xfId="0" applyFont="1" applyFill="1">
      <alignment vertical="center"/>
    </xf>
    <xf numFmtId="0" fontId="12" fillId="0" borderId="0" xfId="0" applyFont="1" applyFill="1">
      <alignment vertical="center"/>
    </xf>
    <xf numFmtId="176" fontId="0" fillId="0" borderId="0" xfId="0" applyNumberFormat="1">
      <alignment vertical="center"/>
    </xf>
    <xf numFmtId="0" fontId="11" fillId="0" borderId="0" xfId="0" applyFont="1" applyFill="1" applyAlignment="1"/>
    <xf numFmtId="0" fontId="9" fillId="0" borderId="0" xfId="0" applyFont="1">
      <alignment vertical="center"/>
    </xf>
    <xf numFmtId="0" fontId="11" fillId="0" borderId="0" xfId="0" applyFont="1" applyFill="1" applyAlignment="1">
      <alignment vertical="center" shrinkToFit="1"/>
    </xf>
    <xf numFmtId="0" fontId="10" fillId="3" borderId="8" xfId="0" applyFont="1" applyFill="1" applyBorder="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6" fillId="0" borderId="0" xfId="0" applyFont="1">
      <alignment vertical="center"/>
    </xf>
    <xf numFmtId="0" fontId="10" fillId="0" borderId="24" xfId="0" applyFont="1" applyBorder="1">
      <alignment vertical="center"/>
    </xf>
    <xf numFmtId="0" fontId="10" fillId="0" borderId="0" xfId="0" applyFont="1" applyAlignment="1">
      <alignment horizontal="right" vertical="center"/>
    </xf>
    <xf numFmtId="0" fontId="0" fillId="5" borderId="0" xfId="0" applyFill="1">
      <alignment vertical="center"/>
    </xf>
    <xf numFmtId="0" fontId="5" fillId="0" borderId="0" xfId="0" applyFont="1">
      <alignment vertical="center"/>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0" fillId="0" borderId="24" xfId="0" applyFont="1" applyBorder="1" applyAlignment="1">
      <alignment horizontal="center" vertical="center"/>
    </xf>
    <xf numFmtId="0" fontId="0" fillId="5" borderId="0" xfId="0" applyFill="1" applyAlignment="1">
      <alignment horizontal="center" vertical="center"/>
    </xf>
    <xf numFmtId="0" fontId="10" fillId="0" borderId="3" xfId="0" applyFont="1" applyFill="1" applyBorder="1" applyAlignment="1">
      <alignment vertical="center"/>
    </xf>
    <xf numFmtId="0" fontId="13" fillId="2" borderId="2" xfId="0" applyFont="1" applyFill="1" applyBorder="1">
      <alignment vertical="center"/>
    </xf>
    <xf numFmtId="0" fontId="13" fillId="2" borderId="3" xfId="0" applyFont="1" applyFill="1" applyBorder="1">
      <alignment vertical="center"/>
    </xf>
    <xf numFmtId="0" fontId="10" fillId="2" borderId="0" xfId="0" applyFont="1" applyFill="1">
      <alignment vertical="center"/>
    </xf>
    <xf numFmtId="0" fontId="10" fillId="2" borderId="0" xfId="0" applyFont="1" applyFill="1" applyBorder="1">
      <alignment vertical="center"/>
    </xf>
    <xf numFmtId="0" fontId="13" fillId="2" borderId="9" xfId="0" applyFont="1" applyFill="1" applyBorder="1">
      <alignment vertical="center"/>
    </xf>
    <xf numFmtId="0" fontId="10" fillId="2" borderId="0" xfId="0" applyFont="1" applyFill="1" applyBorder="1" applyAlignment="1">
      <alignment horizontal="center" vertical="center"/>
    </xf>
    <xf numFmtId="0" fontId="10" fillId="2" borderId="10" xfId="0" applyFont="1" applyFill="1" applyBorder="1">
      <alignment vertical="center"/>
    </xf>
    <xf numFmtId="0" fontId="13" fillId="2" borderId="1" xfId="0" applyFont="1" applyFill="1" applyBorder="1" applyAlignment="1">
      <alignment horizontal="left" vertical="center"/>
    </xf>
    <xf numFmtId="0" fontId="10" fillId="2" borderId="2" xfId="0" applyFont="1" applyFill="1" applyBorder="1" applyAlignment="1">
      <alignment horizontal="center"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5" fillId="6" borderId="0" xfId="0" applyFont="1" applyFill="1" applyAlignment="1">
      <alignment horizontal="center" vertical="center"/>
    </xf>
    <xf numFmtId="0" fontId="15" fillId="6" borderId="0" xfId="0" applyFont="1" applyFill="1">
      <alignment vertical="center"/>
    </xf>
    <xf numFmtId="0" fontId="15" fillId="6" borderId="0" xfId="0" applyFont="1" applyFill="1" applyBorder="1">
      <alignment vertical="center"/>
    </xf>
    <xf numFmtId="0" fontId="15" fillId="6" borderId="0" xfId="0" applyFont="1" applyFill="1" applyBorder="1" applyAlignment="1">
      <alignment horizontal="center" vertical="center"/>
    </xf>
    <xf numFmtId="0" fontId="15" fillId="6" borderId="0" xfId="0" applyFont="1" applyFill="1" applyAlignment="1">
      <alignment vertical="center"/>
    </xf>
    <xf numFmtId="0" fontId="15" fillId="6" borderId="0" xfId="0" applyFont="1" applyFill="1" applyAlignment="1">
      <alignment horizontal="right" vertical="center"/>
    </xf>
    <xf numFmtId="0" fontId="7" fillId="6" borderId="0" xfId="0" applyFont="1" applyFill="1">
      <alignment vertical="center"/>
    </xf>
    <xf numFmtId="0" fontId="13" fillId="6" borderId="0" xfId="0" applyFont="1" applyFill="1">
      <alignment vertical="center"/>
    </xf>
    <xf numFmtId="0" fontId="9" fillId="6" borderId="0"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5" xfId="0" applyFont="1" applyFill="1" applyBorder="1" applyAlignment="1">
      <alignment horizontal="left" vertical="center"/>
    </xf>
    <xf numFmtId="0" fontId="10" fillId="6" borderId="5" xfId="0" applyFont="1" applyFill="1" applyBorder="1">
      <alignment vertical="center"/>
    </xf>
    <xf numFmtId="0" fontId="10" fillId="6" borderId="5" xfId="0" applyFont="1" applyFill="1" applyBorder="1" applyAlignment="1">
      <alignment horizontal="center" vertical="center"/>
    </xf>
    <xf numFmtId="0" fontId="10" fillId="6" borderId="8" xfId="0" applyFont="1" applyFill="1" applyBorder="1" applyAlignment="1">
      <alignment horizontal="left" vertical="center"/>
    </xf>
    <xf numFmtId="0" fontId="10" fillId="6" borderId="8" xfId="0" applyFont="1" applyFill="1" applyBorder="1">
      <alignment vertical="center"/>
    </xf>
    <xf numFmtId="0" fontId="10" fillId="6" borderId="8"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8" xfId="0" applyFont="1" applyFill="1" applyBorder="1" applyAlignment="1" applyProtection="1">
      <alignment vertical="center"/>
      <protection locked="0"/>
    </xf>
    <xf numFmtId="0" fontId="10" fillId="6" borderId="12" xfId="0" applyFont="1" applyFill="1" applyBorder="1" applyAlignment="1">
      <alignment horizontal="center" vertical="center"/>
    </xf>
    <xf numFmtId="0" fontId="13" fillId="6" borderId="9" xfId="0" applyFont="1" applyFill="1" applyBorder="1" applyAlignment="1">
      <alignment vertical="center"/>
    </xf>
    <xf numFmtId="0" fontId="13" fillId="6" borderId="0" xfId="0" applyFont="1" applyFill="1" applyBorder="1" applyAlignment="1">
      <alignment vertical="center"/>
    </xf>
    <xf numFmtId="0" fontId="10" fillId="6" borderId="0" xfId="0" applyFont="1" applyFill="1" applyBorder="1">
      <alignment vertical="center"/>
    </xf>
    <xf numFmtId="0" fontId="10" fillId="6" borderId="0" xfId="0" applyFont="1" applyFill="1" applyBorder="1" applyAlignment="1">
      <alignment horizontal="left" vertical="center"/>
    </xf>
    <xf numFmtId="0" fontId="10" fillId="6" borderId="0" xfId="0" applyFont="1" applyFill="1" applyBorder="1" applyAlignment="1">
      <alignment horizontal="center" vertical="center"/>
    </xf>
    <xf numFmtId="0" fontId="10" fillId="6" borderId="0" xfId="0" applyFont="1" applyFill="1">
      <alignment vertical="center"/>
    </xf>
    <xf numFmtId="0" fontId="10" fillId="6" borderId="10" xfId="0" applyFont="1" applyFill="1" applyBorder="1" applyAlignment="1">
      <alignment horizontal="center" vertical="center"/>
    </xf>
    <xf numFmtId="0" fontId="10" fillId="6" borderId="0" xfId="0" applyFont="1" applyFill="1" applyBorder="1" applyAlignment="1">
      <alignment vertical="center"/>
    </xf>
    <xf numFmtId="0" fontId="10" fillId="6" borderId="0" xfId="0" applyFont="1" applyFill="1" applyBorder="1" applyAlignment="1" applyProtection="1">
      <alignment vertical="center"/>
      <protection locked="0"/>
    </xf>
    <xf numFmtId="0" fontId="8" fillId="6" borderId="0" xfId="0" applyFont="1" applyFill="1" applyBorder="1" applyAlignment="1">
      <alignment horizontal="left" vertical="center"/>
    </xf>
    <xf numFmtId="0" fontId="8" fillId="6" borderId="0" xfId="0" applyFont="1" applyFill="1" applyBorder="1">
      <alignment vertical="center"/>
    </xf>
    <xf numFmtId="0" fontId="11" fillId="6" borderId="0" xfId="0" applyFont="1" applyFill="1" applyBorder="1" applyAlignment="1">
      <alignment vertical="center"/>
    </xf>
    <xf numFmtId="0" fontId="10" fillId="6" borderId="0" xfId="0" applyFont="1" applyFill="1" applyBorder="1" applyAlignment="1" applyProtection="1">
      <alignment vertical="center" shrinkToFit="1"/>
      <protection locked="0"/>
    </xf>
    <xf numFmtId="0" fontId="10" fillId="6" borderId="0" xfId="0" applyFont="1" applyFill="1" applyBorder="1" applyAlignment="1">
      <alignment vertical="center" textRotation="255"/>
    </xf>
    <xf numFmtId="0" fontId="13" fillId="6" borderId="0" xfId="0" applyFont="1" applyFill="1" applyBorder="1">
      <alignment vertical="center"/>
    </xf>
    <xf numFmtId="0" fontId="9" fillId="6" borderId="0" xfId="0" applyFont="1" applyFill="1" applyBorder="1">
      <alignment vertical="center"/>
    </xf>
    <xf numFmtId="0" fontId="13" fillId="6" borderId="0" xfId="0" applyFont="1" applyFill="1" applyBorder="1" applyAlignment="1">
      <alignment horizontal="center" vertical="center"/>
    </xf>
    <xf numFmtId="0" fontId="10" fillId="6" borderId="3" xfId="0" applyFont="1" applyFill="1" applyBorder="1" applyAlignment="1">
      <alignment vertical="center"/>
    </xf>
    <xf numFmtId="49" fontId="13" fillId="6" borderId="18" xfId="0" applyNumberFormat="1" applyFont="1" applyFill="1" applyBorder="1" applyAlignment="1">
      <alignment vertical="center"/>
    </xf>
    <xf numFmtId="49" fontId="13" fillId="6" borderId="19" xfId="0" applyNumberFormat="1" applyFont="1" applyFill="1" applyBorder="1" applyAlignment="1">
      <alignment vertical="center" wrapText="1"/>
    </xf>
    <xf numFmtId="0" fontId="11" fillId="6" borderId="19" xfId="0" applyFont="1" applyFill="1" applyBorder="1" applyAlignment="1">
      <alignment vertical="center" shrinkToFit="1"/>
    </xf>
    <xf numFmtId="0" fontId="11" fillId="6" borderId="20" xfId="0" applyFont="1" applyFill="1" applyBorder="1" applyAlignment="1">
      <alignment vertical="center" shrinkToFit="1"/>
    </xf>
    <xf numFmtId="49" fontId="13" fillId="6" borderId="19" xfId="0" applyNumberFormat="1" applyFont="1" applyFill="1" applyBorder="1" applyAlignment="1">
      <alignment vertical="center"/>
    </xf>
    <xf numFmtId="49" fontId="13" fillId="6" borderId="20" xfId="0" applyNumberFormat="1" applyFont="1" applyFill="1" applyBorder="1" applyAlignment="1">
      <alignment vertical="center"/>
    </xf>
    <xf numFmtId="49" fontId="13" fillId="6" borderId="32" xfId="0" applyNumberFormat="1" applyFont="1" applyFill="1" applyBorder="1" applyAlignment="1">
      <alignment vertical="center"/>
    </xf>
    <xf numFmtId="49" fontId="13" fillId="6" borderId="33" xfId="0" applyNumberFormat="1" applyFont="1" applyFill="1" applyBorder="1" applyAlignment="1">
      <alignment vertical="center" wrapText="1"/>
    </xf>
    <xf numFmtId="0" fontId="11" fillId="6" borderId="33" xfId="0" applyFont="1" applyFill="1" applyBorder="1" applyAlignment="1">
      <alignment vertical="center" shrinkToFit="1"/>
    </xf>
    <xf numFmtId="0" fontId="11" fillId="6" borderId="34" xfId="0" applyFont="1" applyFill="1" applyBorder="1" applyAlignment="1">
      <alignment vertical="center" shrinkToFit="1"/>
    </xf>
    <xf numFmtId="49" fontId="13" fillId="6" borderId="1" xfId="0" applyNumberFormat="1" applyFont="1" applyFill="1" applyBorder="1" applyAlignment="1">
      <alignment vertical="center"/>
    </xf>
    <xf numFmtId="49" fontId="13" fillId="6" borderId="2" xfId="0" applyNumberFormat="1" applyFont="1" applyFill="1" applyBorder="1" applyAlignment="1">
      <alignment vertical="center" wrapText="1"/>
    </xf>
    <xf numFmtId="49" fontId="13" fillId="6" borderId="3" xfId="0" applyNumberFormat="1" applyFont="1" applyFill="1" applyBorder="1" applyAlignment="1">
      <alignment vertical="center" wrapText="1"/>
    </xf>
    <xf numFmtId="49" fontId="13" fillId="6" borderId="0" xfId="0" applyNumberFormat="1" applyFont="1" applyFill="1" applyBorder="1" applyAlignment="1">
      <alignment horizontal="center" vertical="center" wrapText="1"/>
    </xf>
    <xf numFmtId="49" fontId="13" fillId="6" borderId="0" xfId="0" applyNumberFormat="1" applyFont="1" applyFill="1" applyBorder="1" applyAlignment="1">
      <alignment vertical="center" wrapText="1"/>
    </xf>
    <xf numFmtId="177" fontId="9" fillId="6" borderId="0" xfId="4" applyNumberFormat="1" applyFont="1" applyFill="1" applyBorder="1" applyAlignment="1">
      <alignment vertical="center" shrinkToFit="1"/>
    </xf>
    <xf numFmtId="0" fontId="9" fillId="6" borderId="0" xfId="0" applyFont="1" applyFill="1" applyBorder="1" applyAlignment="1">
      <alignment vertical="center"/>
    </xf>
    <xf numFmtId="0" fontId="13" fillId="6" borderId="0" xfId="0" applyFont="1" applyFill="1" applyBorder="1" applyAlignment="1">
      <alignment vertical="center" wrapText="1"/>
    </xf>
    <xf numFmtId="49" fontId="13" fillId="6" borderId="2" xfId="0" applyNumberFormat="1" applyFont="1" applyFill="1" applyBorder="1" applyAlignment="1">
      <alignment vertical="center"/>
    </xf>
    <xf numFmtId="0" fontId="11" fillId="6" borderId="0" xfId="0" applyFont="1" applyFill="1" applyBorder="1" applyAlignment="1">
      <alignment vertical="center" shrinkToFit="1"/>
    </xf>
    <xf numFmtId="0" fontId="9" fillId="6" borderId="0" xfId="0" applyFont="1" applyFill="1">
      <alignment vertical="center"/>
    </xf>
    <xf numFmtId="177" fontId="11" fillId="6" borderId="0" xfId="4" applyNumberFormat="1" applyFont="1" applyFill="1" applyBorder="1" applyAlignment="1">
      <alignment vertical="center" shrinkToFit="1"/>
    </xf>
    <xf numFmtId="0" fontId="11" fillId="6" borderId="5" xfId="0" applyFont="1" applyFill="1" applyBorder="1" applyAlignment="1">
      <alignment vertical="center" shrinkToFit="1"/>
    </xf>
    <xf numFmtId="0" fontId="10" fillId="6" borderId="2"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5" xfId="0" applyFont="1" applyFill="1" applyBorder="1" applyAlignment="1">
      <alignment vertical="center"/>
    </xf>
    <xf numFmtId="0" fontId="13" fillId="2" borderId="8"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3" fillId="2" borderId="27" xfId="0" applyFont="1" applyFill="1" applyBorder="1" applyAlignment="1">
      <alignment vertical="center"/>
    </xf>
    <xf numFmtId="0" fontId="13" fillId="2" borderId="8" xfId="0" applyFont="1" applyFill="1" applyBorder="1" applyAlignment="1">
      <alignment vertical="center" wrapText="1"/>
    </xf>
    <xf numFmtId="0" fontId="13" fillId="2" borderId="5" xfId="0" applyFont="1" applyFill="1" applyBorder="1" applyAlignment="1">
      <alignment vertical="center" wrapText="1"/>
    </xf>
    <xf numFmtId="0" fontId="13" fillId="2" borderId="31" xfId="0" applyFont="1" applyFill="1" applyBorder="1" applyAlignment="1">
      <alignment horizontal="center" vertical="center"/>
    </xf>
    <xf numFmtId="0" fontId="10" fillId="2" borderId="27" xfId="0" applyFont="1" applyFill="1" applyBorder="1">
      <alignment vertical="center"/>
    </xf>
    <xf numFmtId="0" fontId="10" fillId="2" borderId="31" xfId="0" applyFont="1" applyFill="1" applyBorder="1" applyAlignment="1">
      <alignment vertical="center"/>
    </xf>
    <xf numFmtId="0" fontId="10" fillId="2" borderId="12" xfId="0" applyFont="1" applyFill="1" applyBorder="1" applyAlignment="1">
      <alignment vertical="center"/>
    </xf>
    <xf numFmtId="0" fontId="15" fillId="6" borderId="0" xfId="0" applyFont="1" applyFill="1" applyAlignment="1">
      <alignment horizontal="right" vertical="center"/>
    </xf>
    <xf numFmtId="0" fontId="8" fillId="0" borderId="0" xfId="0" applyFont="1" applyFill="1" applyBorder="1" applyAlignment="1">
      <alignment horizontal="left" vertical="center"/>
    </xf>
    <xf numFmtId="178" fontId="9" fillId="0" borderId="24" xfId="0" applyNumberFormat="1" applyFont="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Alignment="1">
      <alignment horizontal="left" vertical="center"/>
    </xf>
    <xf numFmtId="0" fontId="7" fillId="0" borderId="0" xfId="0" applyFont="1" applyAlignment="1">
      <alignment horizontal="right" vertical="center"/>
    </xf>
    <xf numFmtId="178" fontId="9" fillId="0" borderId="24" xfId="4" applyNumberFormat="1" applyFont="1" applyBorder="1" applyAlignment="1">
      <alignment horizontal="right" vertical="center" shrinkToFit="1"/>
    </xf>
    <xf numFmtId="178" fontId="9" fillId="0" borderId="24" xfId="4" applyNumberFormat="1" applyFont="1" applyBorder="1" applyAlignment="1">
      <alignment horizontal="center" vertical="center" shrinkToFit="1"/>
    </xf>
    <xf numFmtId="178" fontId="13" fillId="3" borderId="3" xfId="4" applyNumberFormat="1" applyFont="1" applyFill="1" applyBorder="1" applyAlignment="1">
      <alignment horizontal="center" vertical="center" shrinkToFit="1"/>
    </xf>
    <xf numFmtId="0" fontId="15" fillId="0" borderId="0" xfId="0" applyFont="1" applyAlignment="1">
      <alignment horizontal="left" vertical="top"/>
    </xf>
    <xf numFmtId="0" fontId="18" fillId="0" borderId="0" xfId="0" applyFont="1" applyAlignment="1">
      <alignment horizontal="left" vertical="top"/>
    </xf>
    <xf numFmtId="0" fontId="15" fillId="0" borderId="0" xfId="0" applyFont="1">
      <alignment vertical="center"/>
    </xf>
    <xf numFmtId="0" fontId="15" fillId="0" borderId="24" xfId="0" applyFont="1" applyBorder="1" applyAlignment="1">
      <alignment horizontal="center" vertical="center"/>
    </xf>
    <xf numFmtId="49" fontId="18" fillId="0" borderId="24" xfId="0" applyNumberFormat="1" applyFont="1" applyBorder="1" applyAlignment="1">
      <alignment horizontal="left" vertical="center" wrapText="1"/>
    </xf>
    <xf numFmtId="0" fontId="18" fillId="0" borderId="24" xfId="0" applyFont="1" applyBorder="1" applyAlignment="1">
      <alignment horizontal="left" vertical="center" wrapText="1"/>
    </xf>
    <xf numFmtId="49" fontId="18" fillId="0" borderId="16" xfId="0" applyNumberFormat="1" applyFont="1" applyBorder="1" applyAlignment="1">
      <alignment vertical="center" wrapText="1"/>
    </xf>
    <xf numFmtId="0" fontId="18" fillId="0" borderId="16" xfId="0" applyFont="1" applyBorder="1" applyAlignment="1">
      <alignment horizontal="left" vertical="center" wrapText="1"/>
    </xf>
    <xf numFmtId="0" fontId="18" fillId="0" borderId="16" xfId="0" applyFont="1" applyBorder="1" applyAlignment="1">
      <alignment vertical="center" wrapText="1"/>
    </xf>
    <xf numFmtId="0" fontId="7" fillId="2" borderId="0" xfId="0" applyFont="1" applyFill="1">
      <alignment vertical="center"/>
    </xf>
    <xf numFmtId="0" fontId="7" fillId="2" borderId="3" xfId="0" applyFont="1" applyFill="1" applyBorder="1">
      <alignment vertical="center"/>
    </xf>
    <xf numFmtId="0" fontId="7" fillId="2" borderId="12" xfId="0" applyFont="1" applyFill="1" applyBorder="1">
      <alignment vertical="center"/>
    </xf>
    <xf numFmtId="0" fontId="13" fillId="2" borderId="1" xfId="0" applyFont="1" applyFill="1" applyBorder="1" applyAlignment="1">
      <alignment vertical="center"/>
    </xf>
    <xf numFmtId="0" fontId="13" fillId="2" borderId="2" xfId="0" applyFont="1" applyFill="1" applyBorder="1" applyAlignment="1">
      <alignment vertical="center"/>
    </xf>
    <xf numFmtId="0" fontId="13" fillId="2" borderId="3" xfId="0" applyFont="1" applyFill="1" applyBorder="1" applyAlignment="1">
      <alignment vertical="center"/>
    </xf>
    <xf numFmtId="49" fontId="13" fillId="6" borderId="21" xfId="0" applyNumberFormat="1" applyFont="1" applyFill="1" applyBorder="1" applyAlignment="1">
      <alignment vertical="center"/>
    </xf>
    <xf numFmtId="49" fontId="13" fillId="6" borderId="22" xfId="0" applyNumberFormat="1" applyFont="1" applyFill="1" applyBorder="1" applyAlignment="1">
      <alignment vertical="center" wrapText="1"/>
    </xf>
    <xf numFmtId="0" fontId="11" fillId="6" borderId="22" xfId="0" applyFont="1" applyFill="1" applyBorder="1" applyAlignment="1">
      <alignment vertical="center" shrinkToFit="1"/>
    </xf>
    <xf numFmtId="0" fontId="11" fillId="6" borderId="23" xfId="0" applyFont="1" applyFill="1" applyBorder="1" applyAlignment="1">
      <alignment vertical="center" shrinkToFit="1"/>
    </xf>
    <xf numFmtId="0" fontId="14" fillId="6" borderId="8" xfId="0" applyFont="1" applyFill="1" applyBorder="1" applyAlignment="1">
      <alignment vertical="center"/>
    </xf>
    <xf numFmtId="0" fontId="15" fillId="7" borderId="24" xfId="0" applyFont="1" applyFill="1" applyBorder="1" applyAlignment="1">
      <alignment horizontal="center" vertical="center"/>
    </xf>
    <xf numFmtId="49" fontId="18" fillId="7" borderId="24" xfId="0" applyNumberFormat="1" applyFont="1" applyFill="1" applyBorder="1" applyAlignment="1">
      <alignment horizontal="center" vertical="top"/>
    </xf>
    <xf numFmtId="0" fontId="18" fillId="7" borderId="24" xfId="0" applyFont="1" applyFill="1" applyBorder="1" applyAlignment="1">
      <alignment horizontal="center" vertical="top"/>
    </xf>
    <xf numFmtId="0" fontId="15" fillId="0" borderId="10" xfId="0" applyFont="1" applyBorder="1">
      <alignment vertical="center"/>
    </xf>
    <xf numFmtId="0" fontId="13" fillId="0" borderId="0" xfId="0" applyFont="1" applyFill="1" applyBorder="1" applyAlignment="1">
      <alignment vertical="center"/>
    </xf>
    <xf numFmtId="0" fontId="13" fillId="6" borderId="0" xfId="0" applyFont="1" applyFill="1" applyBorder="1" applyAlignment="1">
      <alignment vertical="center"/>
    </xf>
    <xf numFmtId="0" fontId="20" fillId="6" borderId="0" xfId="0" applyFont="1" applyFill="1" applyBorder="1" applyAlignment="1">
      <alignment vertical="center"/>
    </xf>
    <xf numFmtId="0" fontId="8" fillId="6" borderId="0" xfId="0" applyFont="1" applyFill="1" applyBorder="1" applyAlignment="1">
      <alignment vertical="center"/>
    </xf>
    <xf numFmtId="0" fontId="9" fillId="6" borderId="35" xfId="0" applyFont="1" applyFill="1" applyBorder="1" applyAlignment="1">
      <alignment vertical="center"/>
    </xf>
    <xf numFmtId="0" fontId="9" fillId="6" borderId="5" xfId="0" applyFont="1" applyFill="1" applyBorder="1" applyAlignment="1">
      <alignment vertical="center"/>
    </xf>
    <xf numFmtId="176" fontId="0" fillId="0" borderId="0" xfId="0" applyNumberFormat="1" applyAlignment="1">
      <alignment horizontal="right" vertical="center"/>
    </xf>
    <xf numFmtId="49" fontId="21" fillId="6" borderId="18" xfId="0" applyNumberFormat="1" applyFont="1" applyFill="1" applyBorder="1" applyAlignment="1">
      <alignment vertical="center"/>
    </xf>
    <xf numFmtId="0" fontId="15" fillId="6" borderId="0" xfId="0" applyFont="1" applyFill="1" applyAlignment="1">
      <alignment horizontal="center" vertical="center"/>
    </xf>
    <xf numFmtId="0" fontId="15" fillId="6" borderId="0" xfId="0" applyFont="1" applyFill="1" applyAlignment="1">
      <alignment horizontal="right" vertical="center"/>
    </xf>
    <xf numFmtId="0" fontId="24" fillId="0" borderId="0" xfId="0" applyFont="1">
      <alignment vertical="center"/>
    </xf>
    <xf numFmtId="49" fontId="9" fillId="0" borderId="24" xfId="0" applyNumberFormat="1" applyFont="1" applyBorder="1" applyAlignment="1">
      <alignment vertical="center" shrinkToFit="1"/>
    </xf>
    <xf numFmtId="0" fontId="15" fillId="6" borderId="0" xfId="0" applyFont="1" applyFill="1">
      <alignment vertical="center"/>
    </xf>
    <xf numFmtId="0" fontId="15" fillId="6" borderId="0" xfId="0" applyFont="1" applyFill="1" applyAlignment="1">
      <alignment vertical="center"/>
    </xf>
    <xf numFmtId="0" fontId="25" fillId="6" borderId="0" xfId="0" applyFont="1" applyFill="1" applyAlignment="1">
      <alignment vertical="center"/>
    </xf>
    <xf numFmtId="0" fontId="25" fillId="6" borderId="0" xfId="0" applyFont="1" applyFill="1" applyBorder="1" applyAlignment="1">
      <alignment vertical="center"/>
    </xf>
    <xf numFmtId="0" fontId="0" fillId="0" borderId="0" xfId="0" applyFont="1">
      <alignment vertical="center"/>
    </xf>
    <xf numFmtId="0" fontId="15" fillId="0" borderId="18" xfId="0" applyFont="1" applyBorder="1">
      <alignment vertical="center"/>
    </xf>
    <xf numFmtId="0" fontId="0" fillId="0" borderId="0" xfId="0" applyFont="1" applyFill="1">
      <alignment vertical="center"/>
    </xf>
    <xf numFmtId="0" fontId="15" fillId="6" borderId="0" xfId="0" applyFont="1" applyFill="1" applyAlignment="1">
      <alignment vertical="center" shrinkToFit="1"/>
    </xf>
    <xf numFmtId="0" fontId="27" fillId="0" borderId="0" xfId="0" applyFont="1" applyFill="1" applyBorder="1" applyAlignment="1">
      <alignment vertical="center"/>
    </xf>
    <xf numFmtId="0" fontId="27" fillId="9" borderId="1" xfId="0" applyFont="1" applyFill="1" applyBorder="1" applyAlignment="1">
      <alignment vertical="center"/>
    </xf>
    <xf numFmtId="0" fontId="27" fillId="9" borderId="2" xfId="0" applyFont="1" applyFill="1" applyBorder="1" applyAlignment="1">
      <alignment vertical="center"/>
    </xf>
    <xf numFmtId="0" fontId="27" fillId="9" borderId="3" xfId="0" applyFont="1" applyFill="1" applyBorder="1" applyAlignment="1">
      <alignment vertical="center"/>
    </xf>
    <xf numFmtId="0" fontId="9" fillId="0" borderId="24" xfId="0" applyFont="1" applyBorder="1">
      <alignment vertical="center"/>
    </xf>
    <xf numFmtId="0" fontId="13" fillId="2" borderId="17" xfId="0" applyFont="1" applyFill="1" applyBorder="1" applyAlignment="1">
      <alignment horizontal="center" vertical="center" wrapText="1"/>
    </xf>
    <xf numFmtId="0" fontId="13" fillId="2" borderId="17" xfId="0" applyFont="1" applyFill="1" applyBorder="1" applyAlignment="1">
      <alignment horizontal="center" vertical="center"/>
    </xf>
    <xf numFmtId="0" fontId="13" fillId="2" borderId="24" xfId="0" applyFont="1" applyFill="1" applyBorder="1" applyAlignment="1">
      <alignment horizontal="center" vertical="center" wrapText="1"/>
    </xf>
    <xf numFmtId="0" fontId="15" fillId="6" borderId="0" xfId="0" applyFont="1" applyFill="1" applyAlignment="1">
      <alignment horizontal="center" vertical="center"/>
    </xf>
    <xf numFmtId="0" fontId="25" fillId="6" borderId="0" xfId="0" applyFont="1" applyFill="1" applyBorder="1" applyAlignment="1">
      <alignment vertical="center"/>
    </xf>
    <xf numFmtId="0" fontId="15" fillId="6" borderId="0" xfId="0" applyFont="1" applyFill="1">
      <alignment vertical="center"/>
    </xf>
    <xf numFmtId="0" fontId="15" fillId="6" borderId="0" xfId="0" applyFont="1" applyFill="1" applyAlignment="1">
      <alignment vertical="center"/>
    </xf>
    <xf numFmtId="0" fontId="13" fillId="6" borderId="0" xfId="0" applyFont="1" applyFill="1" applyBorder="1" applyAlignment="1">
      <alignment horizontal="left" vertical="center"/>
    </xf>
    <xf numFmtId="0" fontId="15" fillId="0" borderId="0" xfId="0" applyFont="1" applyBorder="1">
      <alignment vertical="center"/>
    </xf>
    <xf numFmtId="0" fontId="13" fillId="2" borderId="17"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4" xfId="0" applyFont="1" applyFill="1" applyBorder="1" applyAlignment="1">
      <alignment horizontal="center" vertical="center"/>
    </xf>
    <xf numFmtId="0" fontId="13" fillId="0" borderId="24" xfId="0" applyFont="1" applyFill="1" applyBorder="1" applyAlignment="1">
      <alignment horizontal="center" vertical="center"/>
    </xf>
    <xf numFmtId="0" fontId="10" fillId="0" borderId="24" xfId="0" applyFont="1" applyFill="1" applyBorder="1" applyAlignment="1">
      <alignment horizontal="center" vertical="center"/>
    </xf>
    <xf numFmtId="181" fontId="10" fillId="3" borderId="24" xfId="0" applyNumberFormat="1" applyFont="1" applyFill="1" applyBorder="1" applyAlignment="1">
      <alignment vertical="center" shrinkToFit="1"/>
    </xf>
    <xf numFmtId="181" fontId="10" fillId="0" borderId="24" xfId="0" applyNumberFormat="1" applyFont="1" applyFill="1" applyBorder="1">
      <alignment vertical="center"/>
    </xf>
    <xf numFmtId="181" fontId="10" fillId="0" borderId="24" xfId="0" applyNumberFormat="1" applyFont="1" applyBorder="1">
      <alignment vertical="center"/>
    </xf>
    <xf numFmtId="0" fontId="9" fillId="0" borderId="24" xfId="0" applyFont="1" applyBorder="1" applyAlignment="1">
      <alignment vertical="center" wrapText="1"/>
    </xf>
    <xf numFmtId="182" fontId="9" fillId="0" borderId="24" xfId="0" applyNumberFormat="1" applyFont="1" applyBorder="1" applyAlignment="1">
      <alignment horizontal="left" vertical="center"/>
    </xf>
    <xf numFmtId="0" fontId="9" fillId="0" borderId="24" xfId="0" applyFont="1" applyBorder="1" applyAlignment="1">
      <alignment horizontal="left" vertical="center"/>
    </xf>
    <xf numFmtId="0" fontId="9" fillId="0" borderId="24" xfId="0" applyFont="1" applyBorder="1" applyAlignment="1">
      <alignment horizontal="center" vertical="center" wrapText="1"/>
    </xf>
    <xf numFmtId="176" fontId="25" fillId="6" borderId="0" xfId="0" applyNumberFormat="1" applyFont="1" applyFill="1" applyAlignment="1">
      <alignment vertical="center"/>
    </xf>
    <xf numFmtId="0" fontId="10" fillId="3" borderId="1" xfId="0" applyFont="1" applyFill="1" applyBorder="1" applyAlignment="1">
      <alignment vertical="center"/>
    </xf>
    <xf numFmtId="0" fontId="10" fillId="3" borderId="44" xfId="0" applyFont="1" applyFill="1" applyBorder="1" applyAlignment="1">
      <alignment vertical="center"/>
    </xf>
    <xf numFmtId="0" fontId="10" fillId="3" borderId="44"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37" xfId="0" applyFont="1" applyFill="1" applyBorder="1" applyAlignment="1">
      <alignment horizontal="left" vertical="center"/>
    </xf>
    <xf numFmtId="0" fontId="10" fillId="3" borderId="38" xfId="0" applyFont="1" applyFill="1" applyBorder="1" applyAlignment="1">
      <alignment horizontal="left" vertical="center"/>
    </xf>
    <xf numFmtId="0" fontId="9" fillId="0" borderId="24" xfId="0" applyNumberFormat="1" applyFont="1" applyBorder="1" applyAlignment="1" applyProtection="1">
      <alignment vertical="center" shrinkToFit="1"/>
      <protection hidden="1"/>
    </xf>
    <xf numFmtId="0" fontId="31" fillId="6" borderId="0" xfId="0" applyFont="1" applyFill="1" applyAlignment="1">
      <alignment horizontal="left" vertical="center"/>
    </xf>
    <xf numFmtId="0" fontId="33" fillId="2" borderId="11" xfId="0" applyFont="1" applyFill="1" applyBorder="1" applyAlignment="1">
      <alignment vertical="center"/>
    </xf>
    <xf numFmtId="0" fontId="33" fillId="2" borderId="4" xfId="0" applyFont="1" applyFill="1" applyBorder="1" applyAlignment="1">
      <alignment vertical="center"/>
    </xf>
    <xf numFmtId="0" fontId="10" fillId="11" borderId="5" xfId="0" applyFont="1" applyFill="1" applyBorder="1">
      <alignment vertical="center"/>
    </xf>
    <xf numFmtId="0" fontId="10" fillId="11" borderId="8" xfId="0" applyFont="1" applyFill="1" applyBorder="1">
      <alignment vertical="center"/>
    </xf>
    <xf numFmtId="0" fontId="10" fillId="11" borderId="8" xfId="0" applyFont="1" applyFill="1" applyBorder="1" applyAlignment="1">
      <alignment horizontal="left" vertical="center"/>
    </xf>
    <xf numFmtId="0" fontId="10" fillId="0" borderId="5" xfId="0" applyFont="1" applyFill="1" applyBorder="1" applyAlignment="1">
      <alignment horizontal="left" vertical="center"/>
    </xf>
    <xf numFmtId="0" fontId="10" fillId="0" borderId="8" xfId="0" applyFont="1" applyFill="1" applyBorder="1" applyAlignment="1">
      <alignment horizontal="left" vertical="center"/>
    </xf>
    <xf numFmtId="0" fontId="10" fillId="0" borderId="5" xfId="0" applyFont="1" applyFill="1" applyBorder="1" applyAlignment="1">
      <alignment horizontal="center" vertical="center"/>
    </xf>
    <xf numFmtId="0" fontId="10" fillId="0" borderId="8" xfId="0" applyFont="1" applyFill="1" applyBorder="1" applyAlignment="1">
      <alignment horizontal="center" vertical="center"/>
    </xf>
    <xf numFmtId="0" fontId="13" fillId="2" borderId="24" xfId="0" applyFont="1" applyFill="1" applyBorder="1" applyAlignment="1" applyProtection="1">
      <alignment horizontal="center" vertical="center" wrapText="1"/>
      <protection locked="0"/>
    </xf>
    <xf numFmtId="0" fontId="10" fillId="6" borderId="24" xfId="0" applyFont="1" applyFill="1" applyBorder="1" applyProtection="1">
      <alignment vertical="center"/>
    </xf>
    <xf numFmtId="0" fontId="13" fillId="2" borderId="24" xfId="0" applyFont="1" applyFill="1" applyBorder="1" applyAlignment="1" applyProtection="1">
      <alignment horizontal="center" vertical="center" wrapText="1"/>
    </xf>
    <xf numFmtId="0" fontId="10" fillId="0" borderId="24" xfId="0" applyFont="1" applyBorder="1" applyAlignment="1" applyProtection="1">
      <alignment horizontal="center" vertical="center"/>
    </xf>
    <xf numFmtId="0" fontId="10" fillId="11" borderId="24" xfId="0" applyFont="1" applyFill="1" applyBorder="1" applyProtection="1">
      <alignment vertical="center"/>
      <protection locked="0"/>
    </xf>
    <xf numFmtId="179" fontId="10" fillId="11" borderId="24" xfId="0" applyNumberFormat="1" applyFont="1" applyFill="1" applyBorder="1" applyProtection="1">
      <alignment vertical="center"/>
      <protection locked="0"/>
    </xf>
    <xf numFmtId="0" fontId="10" fillId="11" borderId="24" xfId="0" applyFont="1" applyFill="1" applyBorder="1" applyAlignment="1" applyProtection="1">
      <alignment vertical="center" shrinkToFit="1"/>
      <protection locked="0"/>
    </xf>
    <xf numFmtId="179" fontId="10" fillId="11" borderId="24" xfId="0" applyNumberFormat="1" applyFont="1" applyFill="1" applyBorder="1" applyAlignment="1" applyProtection="1">
      <alignment vertical="center" shrinkToFit="1"/>
      <protection locked="0"/>
    </xf>
    <xf numFmtId="49" fontId="13" fillId="11" borderId="24" xfId="0" applyNumberFormat="1" applyFont="1" applyFill="1" applyBorder="1" applyAlignment="1" applyProtection="1">
      <alignment horizontal="center" vertical="center"/>
      <protection locked="0"/>
    </xf>
    <xf numFmtId="0" fontId="10" fillId="11" borderId="24" xfId="0" applyNumberFormat="1" applyFont="1" applyFill="1" applyBorder="1" applyAlignment="1" applyProtection="1">
      <alignment vertical="center" shrinkToFit="1"/>
      <protection locked="0"/>
    </xf>
    <xf numFmtId="179" fontId="14" fillId="3" borderId="24" xfId="0" applyNumberFormat="1" applyFont="1" applyFill="1" applyBorder="1" applyProtection="1">
      <alignment vertical="center"/>
      <protection locked="0"/>
    </xf>
    <xf numFmtId="0" fontId="10" fillId="11" borderId="24" xfId="0" applyFont="1" applyFill="1" applyBorder="1" applyAlignment="1" applyProtection="1">
      <alignment horizontal="center" vertical="center" shrinkToFit="1"/>
      <protection locked="0"/>
    </xf>
    <xf numFmtId="0" fontId="13" fillId="2" borderId="24" xfId="0" applyFont="1" applyFill="1" applyBorder="1" applyAlignment="1" applyProtection="1">
      <alignment horizontal="center" vertical="center"/>
      <protection locked="0"/>
    </xf>
    <xf numFmtId="180" fontId="10" fillId="11" borderId="24" xfId="0" applyNumberFormat="1" applyFont="1" applyFill="1" applyBorder="1" applyProtection="1">
      <alignment vertical="center"/>
      <protection locked="0"/>
    </xf>
    <xf numFmtId="38" fontId="10" fillId="11" borderId="24" xfId="4" applyFont="1" applyFill="1" applyBorder="1" applyProtection="1">
      <alignment vertical="center"/>
      <protection locked="0"/>
    </xf>
    <xf numFmtId="49" fontId="13" fillId="3" borderId="24" xfId="0" applyNumberFormat="1" applyFont="1" applyFill="1" applyBorder="1" applyAlignment="1" applyProtection="1">
      <alignment horizontal="center" vertical="center"/>
      <protection locked="0"/>
    </xf>
    <xf numFmtId="0" fontId="10" fillId="3" borderId="24" xfId="0" applyFont="1" applyFill="1" applyBorder="1" applyAlignment="1" applyProtection="1">
      <alignment horizontal="center" vertical="center"/>
      <protection locked="0"/>
    </xf>
    <xf numFmtId="0" fontId="17" fillId="0" borderId="0" xfId="0" applyFont="1" applyAlignment="1">
      <alignment horizontal="center" vertical="center"/>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0" fillId="2" borderId="24" xfId="0" applyFont="1" applyFill="1" applyBorder="1" applyAlignment="1">
      <alignment horizontal="center" vertical="center"/>
    </xf>
    <xf numFmtId="0" fontId="13" fillId="2" borderId="24" xfId="0" applyFont="1" applyFill="1" applyBorder="1" applyAlignment="1">
      <alignment horizontal="center" vertical="center" shrinkToFit="1"/>
    </xf>
    <xf numFmtId="0" fontId="13" fillId="2" borderId="16" xfId="0" applyFont="1" applyFill="1" applyBorder="1" applyAlignment="1">
      <alignment horizontal="center" vertical="center" shrinkToFit="1"/>
    </xf>
    <xf numFmtId="0" fontId="9" fillId="0" borderId="24" xfId="0" applyFont="1" applyBorder="1" applyAlignment="1">
      <alignment horizontal="center" vertical="center"/>
    </xf>
    <xf numFmtId="0" fontId="9" fillId="2" borderId="24" xfId="0" applyFont="1" applyFill="1" applyBorder="1" applyAlignment="1">
      <alignment horizontal="center" vertical="center" shrinkToFit="1"/>
    </xf>
    <xf numFmtId="0" fontId="10" fillId="2" borderId="24"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1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177" fontId="13" fillId="11" borderId="19" xfId="4" applyNumberFormat="1" applyFont="1" applyFill="1" applyBorder="1" applyAlignment="1">
      <alignment vertical="center" shrinkToFit="1"/>
    </xf>
    <xf numFmtId="0" fontId="11" fillId="11" borderId="18" xfId="0" applyFont="1" applyFill="1" applyBorder="1" applyAlignment="1">
      <alignment vertical="center" shrinkToFit="1"/>
    </xf>
    <xf numFmtId="0" fontId="11" fillId="11" borderId="19" xfId="0" applyFont="1" applyFill="1" applyBorder="1" applyAlignment="1">
      <alignment vertical="center" shrinkToFit="1"/>
    </xf>
    <xf numFmtId="0" fontId="11" fillId="11" borderId="20" xfId="0" applyFont="1" applyFill="1" applyBorder="1" applyAlignment="1">
      <alignment vertical="center" shrinkToFi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177" fontId="13" fillId="11" borderId="33" xfId="4" applyNumberFormat="1" applyFont="1" applyFill="1" applyBorder="1" applyAlignment="1">
      <alignment vertical="center" shrinkToFit="1"/>
    </xf>
    <xf numFmtId="0" fontId="11" fillId="11" borderId="14" xfId="0" applyFont="1" applyFill="1" applyBorder="1" applyAlignment="1">
      <alignment vertical="center" shrinkToFit="1"/>
    </xf>
    <xf numFmtId="0" fontId="11" fillId="11" borderId="7" xfId="0" applyFont="1" applyFill="1" applyBorder="1" applyAlignment="1">
      <alignment vertical="center" shrinkToFit="1"/>
    </xf>
    <xf numFmtId="0" fontId="11" fillId="11" borderId="15" xfId="0" applyFont="1" applyFill="1" applyBorder="1" applyAlignment="1">
      <alignment vertical="center" shrinkToFit="1"/>
    </xf>
    <xf numFmtId="177" fontId="13" fillId="0" borderId="2" xfId="4" applyNumberFormat="1" applyFont="1" applyFill="1" applyBorder="1" applyAlignment="1">
      <alignment vertical="center" shrinkToFit="1"/>
    </xf>
    <xf numFmtId="177" fontId="13" fillId="0" borderId="3" xfId="4" applyNumberFormat="1" applyFont="1" applyFill="1" applyBorder="1" applyAlignment="1">
      <alignment vertical="center" shrinkToFit="1"/>
    </xf>
    <xf numFmtId="49" fontId="13" fillId="0" borderId="1"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0" fontId="13" fillId="0" borderId="0" xfId="0" applyFont="1" applyFill="1" applyBorder="1" applyAlignment="1">
      <alignment horizontal="center" vertical="center" textRotation="255"/>
    </xf>
    <xf numFmtId="0" fontId="13" fillId="0" borderId="11" xfId="0" applyFont="1" applyFill="1" applyBorder="1" applyAlignment="1">
      <alignment horizontal="right" vertical="center" wrapText="1"/>
    </xf>
    <xf numFmtId="0" fontId="13" fillId="0" borderId="8" xfId="0" applyFont="1" applyFill="1" applyBorder="1" applyAlignment="1">
      <alignment horizontal="right" vertical="center" wrapText="1"/>
    </xf>
    <xf numFmtId="0" fontId="13" fillId="0" borderId="8" xfId="0" applyFont="1" applyFill="1" applyBorder="1" applyAlignment="1">
      <alignment vertical="center"/>
    </xf>
    <xf numFmtId="0" fontId="13" fillId="0" borderId="12" xfId="0" applyFont="1" applyFill="1" applyBorder="1" applyAlignment="1">
      <alignment vertic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2"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2" xfId="0" applyFont="1" applyFill="1" applyBorder="1" applyAlignment="1">
      <alignment horizontal="center" vertical="center"/>
    </xf>
    <xf numFmtId="0" fontId="13"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11" borderId="1" xfId="0" applyFont="1" applyFill="1" applyBorder="1" applyAlignment="1">
      <alignment horizontal="left" vertical="center"/>
    </xf>
    <xf numFmtId="0" fontId="13" fillId="11" borderId="2" xfId="0" applyFont="1" applyFill="1" applyBorder="1" applyAlignment="1">
      <alignment horizontal="left" vertical="center"/>
    </xf>
    <xf numFmtId="0" fontId="13" fillId="11" borderId="3" xfId="0" applyFont="1" applyFill="1" applyBorder="1" applyAlignment="1">
      <alignment horizontal="left" vertical="center"/>
    </xf>
    <xf numFmtId="49" fontId="13" fillId="11" borderId="11" xfId="0" applyNumberFormat="1" applyFont="1" applyFill="1" applyBorder="1" applyAlignment="1">
      <alignment vertical="center"/>
    </xf>
    <xf numFmtId="49" fontId="13" fillId="11" borderId="8" xfId="0" applyNumberFormat="1" applyFont="1" applyFill="1" applyBorder="1" applyAlignment="1">
      <alignment vertical="center"/>
    </xf>
    <xf numFmtId="49" fontId="13" fillId="11" borderId="12" xfId="0" applyNumberFormat="1" applyFont="1" applyFill="1" applyBorder="1" applyAlignment="1">
      <alignment vertical="center"/>
    </xf>
    <xf numFmtId="0" fontId="13" fillId="11" borderId="11" xfId="0" applyFont="1" applyFill="1" applyBorder="1" applyAlignment="1">
      <alignment vertical="center" shrinkToFit="1"/>
    </xf>
    <xf numFmtId="0" fontId="13" fillId="11" borderId="8" xfId="0" applyFont="1" applyFill="1" applyBorder="1" applyAlignment="1">
      <alignment vertical="center" shrinkToFit="1"/>
    </xf>
    <xf numFmtId="0" fontId="13" fillId="11" borderId="12" xfId="0" applyFont="1" applyFill="1" applyBorder="1" applyAlignment="1">
      <alignment vertical="center" shrinkToFit="1"/>
    </xf>
    <xf numFmtId="49" fontId="7" fillId="11" borderId="11" xfId="0" applyNumberFormat="1" applyFont="1" applyFill="1" applyBorder="1" applyAlignment="1">
      <alignment horizontal="center" vertical="center" shrinkToFit="1"/>
    </xf>
    <xf numFmtId="49" fontId="7" fillId="11" borderId="8" xfId="0" applyNumberFormat="1" applyFont="1" applyFill="1" applyBorder="1" applyAlignment="1">
      <alignment horizontal="center" vertical="center" shrinkToFit="1"/>
    </xf>
    <xf numFmtId="49" fontId="7" fillId="11" borderId="12" xfId="0" applyNumberFormat="1" applyFont="1" applyFill="1" applyBorder="1" applyAlignment="1">
      <alignment horizontal="center" vertical="center" shrinkToFit="1"/>
    </xf>
    <xf numFmtId="0" fontId="10" fillId="11" borderId="1" xfId="0" applyFont="1" applyFill="1" applyBorder="1" applyAlignment="1">
      <alignment vertical="center" shrinkToFit="1"/>
    </xf>
    <xf numFmtId="0" fontId="10" fillId="11" borderId="2" xfId="0" applyFont="1" applyFill="1" applyBorder="1" applyAlignment="1">
      <alignment vertical="center" shrinkToFit="1"/>
    </xf>
    <xf numFmtId="0" fontId="10" fillId="11" borderId="3" xfId="0" applyFont="1" applyFill="1" applyBorder="1" applyAlignment="1">
      <alignment vertical="center" shrinkToFit="1"/>
    </xf>
    <xf numFmtId="178" fontId="13" fillId="11" borderId="11" xfId="0" applyNumberFormat="1" applyFont="1" applyFill="1" applyBorder="1" applyAlignment="1">
      <alignment vertical="center" shrinkToFit="1"/>
    </xf>
    <xf numFmtId="178" fontId="13" fillId="11" borderId="8" xfId="0" applyNumberFormat="1" applyFont="1" applyFill="1" applyBorder="1" applyAlignment="1">
      <alignment vertical="center" shrinkToFit="1"/>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2" xfId="0" applyFont="1" applyFill="1" applyBorder="1" applyAlignment="1">
      <alignment horizontal="center" vertical="center"/>
    </xf>
    <xf numFmtId="0" fontId="10" fillId="8" borderId="3" xfId="0" applyFont="1" applyFill="1" applyBorder="1" applyAlignment="1">
      <alignment horizontal="center" vertical="center"/>
    </xf>
    <xf numFmtId="177" fontId="13" fillId="11" borderId="13" xfId="4" applyNumberFormat="1" applyFont="1" applyFill="1" applyBorder="1" applyAlignment="1">
      <alignment vertical="center" shrinkToFit="1"/>
    </xf>
    <xf numFmtId="0" fontId="11" fillId="0" borderId="0" xfId="0" applyFont="1" applyFill="1" applyBorder="1" applyAlignment="1">
      <alignment horizontal="center" vertical="center"/>
    </xf>
    <xf numFmtId="0" fontId="13" fillId="6" borderId="26" xfId="0" applyFont="1" applyFill="1" applyBorder="1" applyAlignment="1">
      <alignment horizontal="center" vertical="center"/>
    </xf>
    <xf numFmtId="0" fontId="13" fillId="6" borderId="29" xfId="0" applyFont="1" applyFill="1" applyBorder="1" applyAlignment="1">
      <alignment horizontal="center" vertical="center"/>
    </xf>
    <xf numFmtId="0" fontId="10" fillId="2" borderId="1"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0" fontId="10" fillId="2" borderId="3" xfId="0" applyFont="1" applyFill="1" applyBorder="1" applyAlignment="1" applyProtection="1">
      <alignment vertical="center"/>
      <protection locked="0"/>
    </xf>
    <xf numFmtId="0" fontId="10" fillId="0" borderId="2" xfId="0" applyFont="1" applyFill="1" applyBorder="1" applyAlignment="1" applyProtection="1">
      <alignment vertical="center"/>
      <protection locked="0"/>
    </xf>
    <xf numFmtId="0" fontId="13" fillId="2" borderId="1" xfId="0" applyFont="1" applyFill="1" applyBorder="1" applyAlignment="1">
      <alignment vertical="center"/>
    </xf>
    <xf numFmtId="0" fontId="13" fillId="2" borderId="2" xfId="0" applyFont="1" applyFill="1" applyBorder="1" applyAlignment="1">
      <alignment vertical="center"/>
    </xf>
    <xf numFmtId="0" fontId="13" fillId="2" borderId="3" xfId="0" applyFont="1" applyFill="1" applyBorder="1" applyAlignment="1">
      <alignment vertical="center"/>
    </xf>
    <xf numFmtId="0" fontId="10" fillId="2" borderId="1" xfId="0" applyFont="1" applyFill="1" applyBorder="1" applyAlignment="1">
      <alignment vertical="center" wrapText="1" shrinkToFit="1"/>
    </xf>
    <xf numFmtId="0" fontId="10" fillId="2" borderId="2" xfId="0" applyFont="1" applyFill="1" applyBorder="1" applyAlignment="1">
      <alignment vertical="center" shrinkToFit="1"/>
    </xf>
    <xf numFmtId="0" fontId="10" fillId="2" borderId="3" xfId="0" applyFont="1" applyFill="1" applyBorder="1" applyAlignment="1">
      <alignment vertical="center" shrinkToFit="1"/>
    </xf>
    <xf numFmtId="0" fontId="13" fillId="2" borderId="1" xfId="0" applyFont="1" applyFill="1" applyBorder="1" applyAlignment="1">
      <alignment vertical="center" wrapText="1" shrinkToFit="1"/>
    </xf>
    <xf numFmtId="0" fontId="13" fillId="2" borderId="2" xfId="0" applyFont="1" applyFill="1" applyBorder="1" applyAlignment="1">
      <alignment vertical="center" shrinkToFit="1"/>
    </xf>
    <xf numFmtId="0" fontId="13" fillId="2" borderId="3" xfId="0" applyFont="1" applyFill="1" applyBorder="1" applyAlignment="1">
      <alignment vertical="center" shrinkToFi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3" fillId="3" borderId="1" xfId="0" applyFont="1" applyFill="1" applyBorder="1" applyAlignment="1">
      <alignment vertical="center" shrinkToFit="1"/>
    </xf>
    <xf numFmtId="0" fontId="13" fillId="3" borderId="2" xfId="0" applyFont="1" applyFill="1" applyBorder="1" applyAlignment="1">
      <alignment vertical="center" shrinkToFit="1"/>
    </xf>
    <xf numFmtId="0" fontId="13" fillId="3" borderId="3" xfId="0" applyFont="1" applyFill="1" applyBorder="1" applyAlignment="1">
      <alignment vertical="center" shrinkToFit="1"/>
    </xf>
    <xf numFmtId="0" fontId="13" fillId="2" borderId="4" xfId="0" applyFont="1" applyFill="1" applyBorder="1" applyAlignment="1">
      <alignment vertical="center"/>
    </xf>
    <xf numFmtId="0" fontId="13" fillId="2" borderId="5" xfId="0" applyFont="1" applyFill="1" applyBorder="1" applyAlignment="1">
      <alignment vertical="center"/>
    </xf>
    <xf numFmtId="0" fontId="13" fillId="2" borderId="6" xfId="0" applyFont="1" applyFill="1" applyBorder="1" applyAlignment="1">
      <alignment vertical="center"/>
    </xf>
    <xf numFmtId="0" fontId="13" fillId="2" borderId="11" xfId="0" applyFont="1" applyFill="1" applyBorder="1" applyAlignment="1">
      <alignment vertical="center"/>
    </xf>
    <xf numFmtId="0" fontId="13" fillId="2" borderId="8" xfId="0" applyFont="1" applyFill="1" applyBorder="1" applyAlignment="1">
      <alignment vertical="center"/>
    </xf>
    <xf numFmtId="0" fontId="13" fillId="2" borderId="12" xfId="0" applyFont="1" applyFill="1" applyBorder="1" applyAlignment="1">
      <alignment vertical="center"/>
    </xf>
    <xf numFmtId="178" fontId="13" fillId="0" borderId="28" xfId="0" applyNumberFormat="1" applyFont="1" applyFill="1" applyBorder="1" applyAlignment="1">
      <alignment vertical="center" shrinkToFit="1"/>
    </xf>
    <xf numFmtId="178" fontId="13" fillId="0" borderId="26" xfId="0" applyNumberFormat="1" applyFont="1" applyFill="1" applyBorder="1" applyAlignment="1">
      <alignment vertical="center" shrinkToFit="1"/>
    </xf>
    <xf numFmtId="0" fontId="13" fillId="2" borderId="11"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9" xfId="0" applyFont="1" applyFill="1" applyBorder="1" applyAlignment="1">
      <alignment horizontal="center" vertical="center" textRotation="255"/>
    </xf>
    <xf numFmtId="0" fontId="13" fillId="0" borderId="9" xfId="0" applyFont="1" applyFill="1" applyBorder="1" applyAlignment="1">
      <alignment horizontal="right" vertical="center" wrapText="1"/>
    </xf>
    <xf numFmtId="0" fontId="13" fillId="0" borderId="0" xfId="0" applyFont="1" applyFill="1" applyBorder="1" applyAlignment="1">
      <alignment horizontal="right" vertical="center" wrapText="1"/>
    </xf>
    <xf numFmtId="0" fontId="13" fillId="0" borderId="0" xfId="0" applyFont="1" applyFill="1" applyBorder="1" applyAlignment="1">
      <alignment vertical="center"/>
    </xf>
    <xf numFmtId="0" fontId="13" fillId="0" borderId="10" xfId="0" applyFont="1" applyFill="1" applyBorder="1" applyAlignment="1">
      <alignment vertical="center"/>
    </xf>
    <xf numFmtId="0" fontId="13" fillId="6" borderId="8" xfId="0" applyFont="1" applyFill="1" applyBorder="1" applyAlignment="1">
      <alignment horizontal="center" vertical="center"/>
    </xf>
    <xf numFmtId="0" fontId="13" fillId="6" borderId="12" xfId="0" applyFont="1" applyFill="1" applyBorder="1" applyAlignment="1">
      <alignment horizontal="center" vertical="center"/>
    </xf>
    <xf numFmtId="178" fontId="13" fillId="0" borderId="4" xfId="0" applyNumberFormat="1" applyFont="1" applyFill="1" applyBorder="1" applyAlignment="1">
      <alignment vertical="center" shrinkToFit="1"/>
    </xf>
    <xf numFmtId="178" fontId="13" fillId="0" borderId="5" xfId="0" applyNumberFormat="1" applyFont="1" applyFill="1" applyBorder="1" applyAlignment="1">
      <alignment vertical="center" shrinkToFit="1"/>
    </xf>
    <xf numFmtId="0" fontId="13" fillId="6" borderId="5" xfId="0" applyFont="1" applyFill="1" applyBorder="1" applyAlignment="1">
      <alignment horizontal="center" vertical="center"/>
    </xf>
    <xf numFmtId="0" fontId="13" fillId="6" borderId="6" xfId="0" applyFont="1" applyFill="1" applyBorder="1" applyAlignment="1">
      <alignment horizontal="center" vertical="center"/>
    </xf>
    <xf numFmtId="176" fontId="13" fillId="6" borderId="2" xfId="0" applyNumberFormat="1" applyFont="1" applyFill="1" applyBorder="1" applyAlignment="1" applyProtection="1">
      <alignment vertical="center"/>
      <protection locked="0"/>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3" fillId="6" borderId="9" xfId="0" applyFont="1" applyFill="1" applyBorder="1" applyAlignment="1">
      <alignment horizontal="right" vertical="center" wrapText="1"/>
    </xf>
    <xf numFmtId="0" fontId="13" fillId="6" borderId="0" xfId="0" applyFont="1" applyFill="1" applyBorder="1" applyAlignment="1">
      <alignment horizontal="right" vertical="center" wrapText="1"/>
    </xf>
    <xf numFmtId="0" fontId="13" fillId="6" borderId="0" xfId="0" applyFont="1" applyFill="1" applyBorder="1" applyAlignment="1">
      <alignment vertical="center"/>
    </xf>
    <xf numFmtId="0" fontId="13" fillId="6" borderId="10" xfId="0" applyFont="1" applyFill="1" applyBorder="1" applyAlignment="1">
      <alignment vertical="center"/>
    </xf>
    <xf numFmtId="0" fontId="13" fillId="2" borderId="4" xfId="0" applyFont="1" applyFill="1" applyBorder="1" applyAlignment="1">
      <alignment horizontal="center" vertical="center" textRotation="255"/>
    </xf>
    <xf numFmtId="0" fontId="13" fillId="6" borderId="30" xfId="0" applyFont="1" applyFill="1" applyBorder="1" applyAlignment="1">
      <alignment horizontal="center" vertical="center"/>
    </xf>
    <xf numFmtId="178" fontId="13" fillId="6" borderId="28" xfId="0" quotePrefix="1" applyNumberFormat="1" applyFont="1" applyFill="1" applyBorder="1" applyAlignment="1">
      <alignment vertical="center" shrinkToFit="1"/>
    </xf>
    <xf numFmtId="178" fontId="13" fillId="6" borderId="26" xfId="0" applyNumberFormat="1" applyFont="1" applyFill="1" applyBorder="1" applyAlignment="1">
      <alignment vertical="center" shrinkToFit="1"/>
    </xf>
    <xf numFmtId="0" fontId="13" fillId="11" borderId="1" xfId="0" applyFont="1" applyFill="1" applyBorder="1" applyAlignment="1">
      <alignment vertical="center"/>
    </xf>
    <xf numFmtId="0" fontId="13" fillId="11" borderId="2" xfId="0" applyFont="1" applyFill="1" applyBorder="1" applyAlignment="1">
      <alignment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178" fontId="13" fillId="0" borderId="0" xfId="0" applyNumberFormat="1" applyFont="1" applyFill="1" applyBorder="1" applyAlignment="1">
      <alignment vertical="center" shrinkToFit="1"/>
    </xf>
    <xf numFmtId="0" fontId="13" fillId="0" borderId="0" xfId="0" applyFont="1" applyFill="1" applyBorder="1" applyAlignment="1">
      <alignment horizontal="center" vertical="center"/>
    </xf>
    <xf numFmtId="178" fontId="13" fillId="11" borderId="28" xfId="0" applyNumberFormat="1" applyFont="1" applyFill="1" applyBorder="1" applyAlignment="1">
      <alignment vertical="center" shrinkToFit="1"/>
    </xf>
    <xf numFmtId="178" fontId="13" fillId="11" borderId="26" xfId="0" applyNumberFormat="1" applyFont="1" applyFill="1" applyBorder="1" applyAlignment="1">
      <alignment vertical="center" shrinkToFit="1"/>
    </xf>
    <xf numFmtId="0" fontId="11" fillId="11" borderId="21" xfId="0" applyFont="1" applyFill="1" applyBorder="1" applyAlignment="1">
      <alignment horizontal="center" vertical="center" shrinkToFit="1"/>
    </xf>
    <xf numFmtId="0" fontId="11" fillId="11" borderId="22" xfId="0" applyFont="1" applyFill="1" applyBorder="1" applyAlignment="1">
      <alignment horizontal="center" vertical="center" shrinkToFit="1"/>
    </xf>
    <xf numFmtId="0" fontId="11" fillId="11" borderId="23" xfId="0" applyFont="1" applyFill="1" applyBorder="1" applyAlignment="1">
      <alignment horizontal="center" vertical="center" shrinkToFit="1"/>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39"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4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4"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2"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0" fillId="4" borderId="3" xfId="0" applyFill="1" applyBorder="1" applyAlignment="1">
      <alignment horizontal="center" vertical="center"/>
    </xf>
    <xf numFmtId="0" fontId="10" fillId="3" borderId="1" xfId="0" applyFont="1" applyFill="1" applyBorder="1" applyAlignment="1">
      <alignment vertical="center"/>
    </xf>
    <xf numFmtId="0" fontId="0" fillId="3" borderId="2" xfId="0" applyFill="1" applyBorder="1" applyAlignment="1">
      <alignment vertical="center"/>
    </xf>
    <xf numFmtId="0" fontId="10" fillId="0" borderId="1" xfId="0" applyFont="1" applyFill="1" applyBorder="1" applyAlignment="1">
      <alignment vertical="center" shrinkToFit="1"/>
    </xf>
    <xf numFmtId="0" fontId="0" fillId="0" borderId="2" xfId="0" applyFill="1" applyBorder="1" applyAlignment="1">
      <alignment vertical="center" shrinkToFit="1"/>
    </xf>
    <xf numFmtId="0" fontId="10" fillId="3" borderId="41"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42" xfId="0" applyFont="1" applyFill="1" applyBorder="1" applyAlignment="1">
      <alignment horizontal="center" vertical="center"/>
    </xf>
    <xf numFmtId="0" fontId="0" fillId="3" borderId="43" xfId="0" applyFill="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14" fillId="0" borderId="4" xfId="0" applyFont="1" applyFill="1" applyBorder="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35" fillId="6" borderId="4" xfId="0"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12" xfId="0" applyFont="1" applyBorder="1" applyAlignment="1">
      <alignment horizontal="center" vertical="center" wrapText="1"/>
    </xf>
    <xf numFmtId="0" fontId="10" fillId="0" borderId="4"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11" xfId="0" applyFill="1" applyBorder="1" applyAlignment="1">
      <alignment horizontal="center" vertical="center"/>
    </xf>
    <xf numFmtId="0" fontId="0" fillId="0" borderId="8" xfId="0" applyFill="1" applyBorder="1" applyAlignment="1">
      <alignment horizontal="center" vertical="center"/>
    </xf>
    <xf numFmtId="0" fontId="0" fillId="0" borderId="12" xfId="0"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10" fillId="3" borderId="42" xfId="0" applyFont="1" applyFill="1" applyBorder="1" applyAlignment="1">
      <alignment vertical="center"/>
    </xf>
    <xf numFmtId="0" fontId="29" fillId="3" borderId="43" xfId="0" applyFont="1" applyFill="1" applyBorder="1" applyAlignment="1">
      <alignment vertical="center"/>
    </xf>
    <xf numFmtId="0" fontId="13" fillId="0" borderId="24" xfId="0" applyFont="1" applyFill="1" applyBorder="1" applyAlignment="1">
      <alignment horizontal="center" vertical="center" wrapText="1"/>
    </xf>
    <xf numFmtId="0" fontId="0" fillId="0" borderId="24" xfId="0" applyBorder="1" applyAlignment="1">
      <alignment vertical="center"/>
    </xf>
    <xf numFmtId="0" fontId="13" fillId="2" borderId="1"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24" xfId="0" applyFont="1" applyFill="1" applyBorder="1" applyAlignment="1" applyProtection="1">
      <alignment horizontal="center" vertical="center" wrapText="1"/>
    </xf>
    <xf numFmtId="0" fontId="13" fillId="2" borderId="24" xfId="0" applyFont="1" applyFill="1" applyBorder="1" applyAlignment="1" applyProtection="1">
      <alignment horizontal="center" vertical="center"/>
    </xf>
    <xf numFmtId="0" fontId="13" fillId="2" borderId="24" xfId="0" applyFont="1" applyFill="1" applyBorder="1" applyAlignment="1">
      <alignment horizontal="center" vertical="center"/>
    </xf>
    <xf numFmtId="0" fontId="25" fillId="6" borderId="0" xfId="0" applyFont="1" applyFill="1" applyBorder="1" applyAlignment="1">
      <alignment vertical="center"/>
    </xf>
    <xf numFmtId="176" fontId="25" fillId="6" borderId="0" xfId="0" applyNumberFormat="1" applyFont="1" applyFill="1" applyAlignment="1">
      <alignment vertical="center"/>
    </xf>
    <xf numFmtId="0" fontId="15" fillId="6" borderId="0" xfId="0" applyFont="1" applyFill="1" applyAlignment="1">
      <alignment vertical="center"/>
    </xf>
    <xf numFmtId="176" fontId="15" fillId="6" borderId="0" xfId="0" applyNumberFormat="1" applyFont="1" applyFill="1" applyAlignment="1">
      <alignment vertical="center"/>
    </xf>
    <xf numFmtId="0" fontId="7" fillId="10" borderId="24" xfId="0" applyFont="1" applyFill="1" applyBorder="1" applyAlignment="1">
      <alignment vertical="center"/>
    </xf>
    <xf numFmtId="0" fontId="7" fillId="2" borderId="4" xfId="0" applyFont="1" applyFill="1" applyBorder="1" applyAlignment="1">
      <alignment vertical="center"/>
    </xf>
    <xf numFmtId="0" fontId="7" fillId="2" borderId="5" xfId="0" applyFont="1" applyFill="1" applyBorder="1" applyAlignment="1">
      <alignment vertical="center"/>
    </xf>
    <xf numFmtId="0" fontId="7" fillId="2" borderId="11" xfId="0" applyFont="1" applyFill="1" applyBorder="1" applyAlignment="1">
      <alignment vertical="center"/>
    </xf>
    <xf numFmtId="0" fontId="7" fillId="2" borderId="8" xfId="0" applyFont="1" applyFill="1" applyBorder="1" applyAlignme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15" fillId="10" borderId="0" xfId="0" applyFont="1" applyFill="1" applyAlignment="1">
      <alignment horizontal="center" vertical="center"/>
    </xf>
    <xf numFmtId="0" fontId="15" fillId="6" borderId="0" xfId="0" applyFont="1" applyFill="1" applyAlignment="1">
      <alignment horizontal="center" vertical="center" shrinkToFit="1"/>
    </xf>
    <xf numFmtId="0" fontId="15" fillId="6" borderId="0" xfId="0" applyFont="1" applyFill="1" applyAlignment="1">
      <alignment horizontal="right" vertical="center"/>
    </xf>
    <xf numFmtId="0" fontId="15" fillId="10" borderId="0" xfId="0" applyFont="1" applyFill="1">
      <alignment vertical="center"/>
    </xf>
  </cellXfs>
  <cellStyles count="10">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桁区切り 3 2" xfId="9" xr:uid="{00000000-0005-0000-0000-000004000000}"/>
    <cellStyle name="標準" xfId="0" builtinId="0"/>
    <cellStyle name="標準 2" xfId="3" xr:uid="{00000000-0005-0000-0000-000006000000}"/>
    <cellStyle name="標準 2 2" xfId="7" xr:uid="{00000000-0005-0000-0000-000007000000}"/>
    <cellStyle name="標準 3" xfId="5" xr:uid="{00000000-0005-0000-0000-000008000000}"/>
    <cellStyle name="標準 3 2" xfId="8" xr:uid="{00000000-0005-0000-0000-000009000000}"/>
  </cellStyles>
  <dxfs count="0"/>
  <tableStyles count="0" defaultTableStyle="TableStyleMedium2" defaultPivotStyle="PivotStyleLight16"/>
  <colors>
    <mruColors>
      <color rgb="FFFFFFCC"/>
      <color rgb="FFFF5050"/>
      <color rgb="FFFFFF99"/>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31750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2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50800</xdr:colOff>
          <xdr:row>11</xdr:row>
          <xdr:rowOff>31750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2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24</xdr:row>
          <xdr:rowOff>31750</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2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50800</xdr:colOff>
          <xdr:row>24</xdr:row>
          <xdr:rowOff>19050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2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75</xdr:col>
      <xdr:colOff>57978</xdr:colOff>
      <xdr:row>0</xdr:row>
      <xdr:rowOff>74545</xdr:rowOff>
    </xdr:from>
    <xdr:to>
      <xdr:col>104</xdr:col>
      <xdr:colOff>130451</xdr:colOff>
      <xdr:row>21</xdr:row>
      <xdr:rowOff>200026</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2469053" y="74545"/>
          <a:ext cx="5044523" cy="371640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下記の方法でシート全体をコピーし、法人用の申請書に貼り付けをしてください。なお、貼り付けするシート名は、「個票</a:t>
          </a:r>
          <a:r>
            <a:rPr kumimoji="1" lang="en-US" altLang="ja-JP" sz="1200" b="1">
              <a:latin typeface="メイリオ" panose="020B0604030504040204" pitchFamily="50" charset="-128"/>
              <a:ea typeface="メイリオ" panose="020B0604030504040204" pitchFamily="50" charset="-128"/>
            </a:rPr>
            <a:t>2</a:t>
          </a:r>
          <a:r>
            <a:rPr kumimoji="1" lang="ja-JP" altLang="en-US" sz="1200" b="1">
              <a:latin typeface="メイリオ" panose="020B0604030504040204" pitchFamily="50" charset="-128"/>
              <a:ea typeface="メイリオ" panose="020B0604030504040204" pitchFamily="50" charset="-128"/>
            </a:rPr>
            <a:t>」以下「個票</a:t>
          </a:r>
          <a:r>
            <a:rPr kumimoji="1" lang="en-US" altLang="ja-JP" sz="1200" b="1">
              <a:latin typeface="メイリオ" panose="020B0604030504040204" pitchFamily="50" charset="-128"/>
              <a:ea typeface="メイリオ" panose="020B0604030504040204" pitchFamily="50" charset="-128"/>
            </a:rPr>
            <a:t>3...</a:t>
          </a:r>
          <a:r>
            <a:rPr kumimoji="1" lang="ja-JP" altLang="en-US" sz="1200" b="1">
              <a:latin typeface="メイリオ" panose="020B0604030504040204" pitchFamily="50" charset="-128"/>
              <a:ea typeface="メイリオ" panose="020B0604030504040204" pitchFamily="50" charset="-128"/>
            </a:rPr>
            <a:t>」と続き番号になるようにしてください。個票番号については、半角英数字で入力してください。</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事業所用のシート</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法人用のシート</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４</a:t>
          </a:r>
          <a:r>
            <a:rPr kumimoji="1" lang="ja-JP" altLang="en-US" sz="1200" b="1" baseline="0">
              <a:latin typeface="メイリオ" panose="020B0604030504040204" pitchFamily="50" charset="-128"/>
              <a:ea typeface="メイリオ" panose="020B0604030504040204" pitchFamily="50" charset="-128"/>
            </a:rPr>
            <a:t> シート名を「個票</a:t>
          </a:r>
          <a:r>
            <a:rPr kumimoji="1" lang="en-US" altLang="ja-JP" sz="1200" b="1" baseline="0">
              <a:latin typeface="メイリオ" panose="020B0604030504040204" pitchFamily="50" charset="-128"/>
              <a:ea typeface="メイリオ" panose="020B0604030504040204" pitchFamily="50" charset="-128"/>
            </a:rPr>
            <a:t>2</a:t>
          </a:r>
          <a:r>
            <a:rPr kumimoji="1" lang="ja-JP" altLang="en-US" sz="1200" b="1" baseline="0">
              <a:latin typeface="メイリオ" panose="020B0604030504040204" pitchFamily="50" charset="-128"/>
              <a:ea typeface="メイリオ" panose="020B0604030504040204" pitchFamily="50" charset="-128"/>
            </a:rPr>
            <a:t>」（以下「個票</a:t>
          </a:r>
          <a:r>
            <a:rPr kumimoji="1" lang="en-US" altLang="ja-JP" sz="1200" b="1" baseline="0">
              <a:latin typeface="メイリオ" panose="020B0604030504040204" pitchFamily="50" charset="-128"/>
              <a:ea typeface="メイリオ" panose="020B0604030504040204" pitchFamily="50" charset="-128"/>
            </a:rPr>
            <a:t>3</a:t>
          </a:r>
          <a:r>
            <a:rPr kumimoji="1" lang="ja-JP" altLang="en-US" sz="1200" b="1" baseline="0">
              <a:latin typeface="メイリオ" panose="020B0604030504040204" pitchFamily="50" charset="-128"/>
              <a:ea typeface="メイリオ" panose="020B0604030504040204" pitchFamily="50" charset="-128"/>
            </a:rPr>
            <a:t>」</a:t>
          </a:r>
          <a:r>
            <a:rPr kumimoji="1" lang="en-US" altLang="ja-JP" sz="1200" b="1" baseline="0">
              <a:latin typeface="メイリオ" panose="020B0604030504040204" pitchFamily="50" charset="-128"/>
              <a:ea typeface="メイリオ" panose="020B0604030504040204" pitchFamily="50" charset="-128"/>
            </a:rPr>
            <a:t>..</a:t>
          </a:r>
          <a:r>
            <a:rPr kumimoji="1" lang="ja-JP" altLang="en-US" sz="1200" b="1" baseline="0">
              <a:latin typeface="メイリオ" panose="020B0604030504040204" pitchFamily="50" charset="-128"/>
              <a:ea typeface="メイリオ" panose="020B0604030504040204" pitchFamily="50" charset="-128"/>
            </a:rPr>
            <a:t>）に変更する。</a:t>
          </a:r>
          <a:endParaRPr kumimoji="1" lang="en-US" altLang="ja-JP" sz="1200" b="1">
            <a:latin typeface="メイリオ" panose="020B0604030504040204" pitchFamily="50" charset="-128"/>
            <a:ea typeface="メイリオ" panose="020B0604030504040204" pitchFamily="50" charset="-128"/>
          </a:endParaRP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8" Type="http://schemas.openxmlformats.org/officeDocument/2006/relationships/comments" Target="../comments2.xml" />
  <Relationship Id="rId3" Type="http://schemas.openxmlformats.org/officeDocument/2006/relationships/vmlDrawing" Target="../drawings/vmlDrawing2.vml" />
  <Relationship Id="rId7" Type="http://schemas.openxmlformats.org/officeDocument/2006/relationships/ctrlProp" Target="../ctrlProps/ctrlProp4.x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5"/>
  <sheetViews>
    <sheetView tabSelected="1" view="pageBreakPreview" zoomScaleNormal="100" zoomScaleSheetLayoutView="100" workbookViewId="0">
      <selection activeCell="I8" sqref="I8"/>
    </sheetView>
  </sheetViews>
  <sheetFormatPr defaultColWidth="9" defaultRowHeight="13"/>
  <cols>
    <col min="1" max="1" width="5.453125" style="119" bestFit="1" customWidth="1"/>
    <col min="2" max="4" width="32.90625" style="117" customWidth="1"/>
    <col min="5" max="5" width="4.26953125" style="119" customWidth="1"/>
    <col min="6" max="16384" width="9" style="119"/>
  </cols>
  <sheetData>
    <row r="2" spans="1:4" ht="16.5">
      <c r="A2" s="223" t="s">
        <v>142</v>
      </c>
      <c r="B2" s="223"/>
      <c r="C2" s="223"/>
      <c r="D2" s="223"/>
    </row>
    <row r="3" spans="1:4" ht="14">
      <c r="B3" s="118"/>
      <c r="C3" s="118"/>
    </row>
    <row r="4" spans="1:4" ht="14">
      <c r="A4" s="137" t="s">
        <v>127</v>
      </c>
      <c r="B4" s="138" t="s">
        <v>139</v>
      </c>
      <c r="C4" s="139" t="s">
        <v>128</v>
      </c>
      <c r="D4" s="139" t="s">
        <v>129</v>
      </c>
    </row>
    <row r="5" spans="1:4" ht="36" customHeight="1">
      <c r="A5" s="120">
        <v>1</v>
      </c>
      <c r="B5" s="121" t="s">
        <v>188</v>
      </c>
      <c r="C5" s="122"/>
      <c r="D5" s="122"/>
    </row>
    <row r="6" spans="1:4" ht="65.25" customHeight="1">
      <c r="A6" s="120">
        <f>A5+1</f>
        <v>2</v>
      </c>
      <c r="B6" s="121"/>
      <c r="C6" s="122" t="s">
        <v>286</v>
      </c>
      <c r="D6" s="122"/>
    </row>
    <row r="7" spans="1:4" ht="183" customHeight="1">
      <c r="A7" s="120">
        <f t="shared" ref="A7:A14" si="0">A6+1</f>
        <v>3</v>
      </c>
      <c r="B7" s="121"/>
      <c r="C7" s="122"/>
      <c r="D7" s="122" t="s">
        <v>287</v>
      </c>
    </row>
    <row r="8" spans="1:4" ht="75.75" customHeight="1">
      <c r="A8" s="120">
        <f t="shared" si="0"/>
        <v>4</v>
      </c>
      <c r="B8" s="121"/>
      <c r="C8" s="122" t="s">
        <v>140</v>
      </c>
      <c r="D8" s="122"/>
    </row>
    <row r="9" spans="1:4" ht="172.5" customHeight="1">
      <c r="A9" s="120">
        <f t="shared" si="0"/>
        <v>5</v>
      </c>
      <c r="B9" s="121"/>
      <c r="C9" s="122" t="s">
        <v>252</v>
      </c>
      <c r="D9" s="140"/>
    </row>
    <row r="10" spans="1:4" ht="99.75" customHeight="1">
      <c r="A10" s="120">
        <f t="shared" si="0"/>
        <v>6</v>
      </c>
      <c r="B10" s="123"/>
      <c r="C10" s="124" t="s">
        <v>143</v>
      </c>
      <c r="D10" s="125"/>
    </row>
    <row r="11" spans="1:4" ht="51" customHeight="1">
      <c r="A11" s="120">
        <f t="shared" si="0"/>
        <v>7</v>
      </c>
      <c r="B11" s="121"/>
      <c r="C11" s="122" t="s">
        <v>141</v>
      </c>
      <c r="D11" s="122"/>
    </row>
    <row r="12" spans="1:4" ht="75" customHeight="1">
      <c r="A12" s="120">
        <f t="shared" si="0"/>
        <v>8</v>
      </c>
      <c r="B12" s="121"/>
      <c r="C12" s="122" t="s">
        <v>253</v>
      </c>
      <c r="D12" s="122"/>
    </row>
    <row r="13" spans="1:4" ht="75" customHeight="1">
      <c r="A13" s="120">
        <f t="shared" si="0"/>
        <v>9</v>
      </c>
      <c r="B13" s="121" t="s">
        <v>248</v>
      </c>
      <c r="C13" s="122"/>
      <c r="D13" s="122"/>
    </row>
    <row r="14" spans="1:4" ht="105" customHeight="1">
      <c r="A14" s="120">
        <f t="shared" si="0"/>
        <v>10</v>
      </c>
      <c r="B14" s="121" t="s">
        <v>247</v>
      </c>
      <c r="C14" s="122"/>
      <c r="D14" s="122"/>
    </row>
    <row r="15" spans="1:4" ht="54" customHeight="1"/>
  </sheetData>
  <mergeCells count="1">
    <mergeCell ref="A2:D2"/>
  </mergeCells>
  <phoneticPr fontId="5"/>
  <printOptions horizontalCentered="1"/>
  <pageMargins left="0.70866141732283472" right="0.70866141732283472" top="0.74803149606299213" bottom="0.35433070866141736"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6"/>
  <sheetViews>
    <sheetView showZeros="0" view="pageBreakPreview" topLeftCell="A7" zoomScale="85" zoomScaleNormal="100" zoomScaleSheetLayoutView="85" workbookViewId="0">
      <selection activeCell="H10" sqref="H10"/>
    </sheetView>
  </sheetViews>
  <sheetFormatPr defaultColWidth="2.26953125" defaultRowHeight="13"/>
  <cols>
    <col min="1" max="1" width="3.08984375" style="7" customWidth="1"/>
    <col min="2" max="2" width="30.26953125" style="7" customWidth="1"/>
    <col min="3" max="3" width="12.90625" style="7" customWidth="1"/>
    <col min="4" max="4" width="20.90625" style="7" customWidth="1"/>
    <col min="5" max="5" width="13.90625" style="7" bestFit="1" customWidth="1"/>
    <col min="6" max="6" width="20.90625" style="7" customWidth="1"/>
    <col min="7" max="7" width="13.90625" style="7" customWidth="1"/>
    <col min="8" max="8" width="11.26953125" style="7" customWidth="1"/>
    <col min="9" max="9" width="7.36328125" style="7" bestFit="1" customWidth="1"/>
    <col min="10" max="14" width="11.26953125" style="7" customWidth="1"/>
    <col min="15" max="15" width="4.453125" style="7" bestFit="1" customWidth="1"/>
    <col min="16" max="16" width="16.7265625" style="7" customWidth="1"/>
    <col min="17" max="17" width="18.36328125" style="7" customWidth="1"/>
    <col min="18" max="18" width="15.26953125" style="7" customWidth="1"/>
    <col min="19" max="19" width="10.26953125" style="7" customWidth="1"/>
    <col min="20" max="20" width="11.08984375" style="7" customWidth="1"/>
    <col min="21" max="21" width="21.453125" style="7" customWidth="1"/>
    <col min="22" max="22" width="22.26953125" style="7" customWidth="1"/>
    <col min="23" max="23" width="25.26953125" style="7" customWidth="1"/>
    <col min="24" max="16384" width="2.26953125" style="7"/>
  </cols>
  <sheetData>
    <row r="1" spans="1:23">
      <c r="A1" s="7" t="s">
        <v>276</v>
      </c>
    </row>
    <row r="2" spans="1:23">
      <c r="A2" s="109"/>
    </row>
    <row r="3" spans="1:23" ht="18" customHeight="1">
      <c r="A3" s="232" t="s">
        <v>124</v>
      </c>
      <c r="B3" s="228" t="s">
        <v>14</v>
      </c>
      <c r="C3" s="233" t="s">
        <v>22</v>
      </c>
      <c r="D3" s="228" t="s">
        <v>15</v>
      </c>
      <c r="E3" s="228" t="s">
        <v>4</v>
      </c>
      <c r="F3" s="234" t="s">
        <v>56</v>
      </c>
      <c r="G3" s="224" t="s">
        <v>241</v>
      </c>
      <c r="H3" s="229" t="s">
        <v>289</v>
      </c>
      <c r="I3" s="229"/>
      <c r="J3" s="229"/>
      <c r="K3" s="229"/>
      <c r="L3" s="229"/>
      <c r="M3" s="229"/>
      <c r="N3" s="230"/>
      <c r="O3" s="226" t="s">
        <v>126</v>
      </c>
      <c r="P3" s="231" t="s">
        <v>236</v>
      </c>
      <c r="Q3" s="231"/>
      <c r="R3" s="231"/>
      <c r="S3" s="231"/>
      <c r="T3" s="231"/>
      <c r="U3" s="231"/>
      <c r="V3" s="231"/>
      <c r="W3" s="231"/>
    </row>
    <row r="4" spans="1:23" ht="44">
      <c r="A4" s="232"/>
      <c r="B4" s="228"/>
      <c r="C4" s="233"/>
      <c r="D4" s="228"/>
      <c r="E4" s="228"/>
      <c r="F4" s="235"/>
      <c r="G4" s="225"/>
      <c r="H4" s="177" t="s">
        <v>191</v>
      </c>
      <c r="I4" s="177" t="s">
        <v>123</v>
      </c>
      <c r="J4" s="177" t="s">
        <v>190</v>
      </c>
      <c r="K4" s="177" t="s">
        <v>189</v>
      </c>
      <c r="L4" s="177" t="s">
        <v>50</v>
      </c>
      <c r="M4" s="176" t="s">
        <v>51</v>
      </c>
      <c r="N4" s="178" t="s">
        <v>16</v>
      </c>
      <c r="O4" s="227"/>
      <c r="P4" s="165" t="s">
        <v>237</v>
      </c>
      <c r="Q4" s="184" t="s">
        <v>238</v>
      </c>
      <c r="R4" s="187" t="s">
        <v>266</v>
      </c>
      <c r="S4" s="184" t="s">
        <v>265</v>
      </c>
      <c r="T4" s="165" t="s">
        <v>29</v>
      </c>
      <c r="U4" s="165" t="s">
        <v>228</v>
      </c>
      <c r="V4" s="165" t="s">
        <v>240</v>
      </c>
      <c r="W4" s="165" t="s">
        <v>229</v>
      </c>
    </row>
    <row r="5" spans="1:23" ht="22.5" customHeight="1">
      <c r="A5" s="110">
        <v>1</v>
      </c>
      <c r="B5" s="152">
        <f ca="1">IFERROR(INDIRECT("個票"&amp;$A5&amp;"！$t$7"),"")</f>
        <v>0</v>
      </c>
      <c r="C5" s="152">
        <f ca="1">IFERROR(INDIRECT("個票"&amp;$A5&amp;"！$h$7"),"")</f>
        <v>0</v>
      </c>
      <c r="D5" s="152">
        <f ca="1">IFERROR(INDIRECT("個票"&amp;$A5&amp;"！$l$10"),"")</f>
        <v>0</v>
      </c>
      <c r="E5" s="152">
        <f ca="1">IFERROR(INDIRECT("個票"&amp;$A5&amp;"！$w$9"),"")</f>
        <v>0</v>
      </c>
      <c r="F5" s="152" t="str">
        <f t="shared" ref="F5:F19" ca="1" si="0">IFERROR(INDIRECT("個票"&amp;$A5&amp;"！$ｄ$9")&amp;INDIRECT("個票"&amp;$A5&amp;"！$ｈ$9"),"")</f>
        <v/>
      </c>
      <c r="G5" s="195" t="str">
        <f ca="1">IF(N5&gt;0,★使用しない★!$AG$6,"")</f>
        <v/>
      </c>
      <c r="H5" s="114">
        <f ca="1">IFERROR(INDIRECT("個票"&amp;$A5&amp;"！$ai$28"),"")</f>
        <v>0</v>
      </c>
      <c r="I5" s="115" t="str">
        <f ca="1">IFERROR(INDIRECT("個票"&amp;$A5&amp;"！$ax29$22"),"")</f>
        <v/>
      </c>
      <c r="J5" s="114" t="str">
        <f ca="1">IFERROR(INDIRECT("個票"&amp;$A5&amp;"！$ai$31"),"")</f>
        <v/>
      </c>
      <c r="K5" s="114" t="str">
        <f ca="1">IFERROR(INDIRECT("個票"&amp;$A5&amp;"！$ai$47"),"")</f>
        <v/>
      </c>
      <c r="L5" s="114">
        <f ca="1">IFERROR(INDIRECT("個票"&amp;$A5&amp;"！$ai$59"),"")</f>
        <v>0</v>
      </c>
      <c r="M5" s="114" t="str">
        <f ca="1">IFERROR(INDIRECT("個票"&amp;$A5&amp;"！$ai$64"),"")</f>
        <v/>
      </c>
      <c r="N5" s="114">
        <f t="shared" ref="N5:N19" ca="1" si="1">SUM(H5,J5,,K5,L5,M5)</f>
        <v>0</v>
      </c>
      <c r="O5" s="116"/>
      <c r="P5" s="186" t="str">
        <f ca="1">IF(INDIRECT("個票"&amp;$A5&amp;"！$A$18",TRUE)="",INDIRECT("個票"&amp;$A5&amp;"！$A$21",TRUE),INDIRECT("個票"&amp;$A5&amp;"！$A$18",TRUE))</f>
        <v>ゆうちょ銀行</v>
      </c>
      <c r="Q5" s="185" t="str">
        <f ca="1">IF(NOT($P5=INDIRECT("個票"&amp;$A5&amp;"！$A$21",TRUE)),INDIRECT("個票"&amp;$A5&amp;"！$I$18",TRUE),INDIRECT("個票"&amp;$A5&amp;"！$I$23",TRUE)&amp;INDIRECT("個票"&amp;$A5&amp;"！$J$23",TRUE)&amp;INDIRECT("個票"&amp;$A5&amp;"！$K$23",TRUE)&amp;INDIRECT("個票"&amp;$A5&amp;"！$L$23",TRUE)&amp;INDIRECT("個票"&amp;$A5&amp;"！$M$23",TRUE)&amp;INDIRECT("個票"&amp;$A5&amp;"！$N$23",TRUE))</f>
        <v/>
      </c>
      <c r="R5" s="185" t="str">
        <f ca="1">IF(NOT($P5=INDIRECT("個票"&amp;$A5&amp;"！$A$21",TRUE)),INDIRECT("個票"&amp;$A5&amp;"！$E$19",TRUE)&amp;INDIRECT("個票"&amp;$A5&amp;"！$F$19",TRUE)&amp;INDIRECT("個票"&amp;$A5&amp;"！$G$19",TRUE)&amp;INDIRECT("個票"&amp;$A5&amp;"！$H$19",TRUE),"")</f>
        <v/>
      </c>
      <c r="S5" s="186" t="str">
        <f ca="1">IF(NOT($P5=INDIRECT("個票"&amp;$A5&amp;"！$A$21",TRUE)),INDIRECT("個票"&amp;$A5&amp;"！$N$19",TRUE)&amp;INDIRECT("個票"&amp;$A5&amp;"！$O$19",TRUE)&amp;INDIRECT("個票"&amp;$A5&amp;"！$P$19",TRUE),INDIRECT("個票"&amp;$A5&amp;"！$O$23",TRUE)&amp;INDIRECT("個票"&amp;$A5&amp;"！$P$23",TRUE)&amp;INDIRECT("個票"&amp;$A5&amp;"！$Q$23",TRUE))</f>
        <v/>
      </c>
      <c r="T5" s="186" t="str">
        <f ca="1">IF(NOT($P5=INDIRECT("個票"&amp;$A5&amp;"！$A$21",TRUE)),INDIRECT("個票"&amp;$A5&amp;"！$Q$18",TRUE),"")</f>
        <v/>
      </c>
      <c r="U5" s="186" t="str">
        <f ca="1">IF(NOT($P5=INDIRECT("個票"&amp;$A5&amp;"！$A$21",TRUE)),INDIRECT("個票"&amp;$A5&amp;"！$S$18",TRUE)&amp;INDIRECT("個票"&amp;$A5&amp;"！$T$18",TRUE)&amp;INDIRECT("個票"&amp;$A5&amp;"！$U$18",TRUE)&amp;INDIRECT("個票"&amp;$A5&amp;"！$V$18",TRUE)&amp;INDIRECT("個票"&amp;$A5&amp;"！$W$18",TRUE)&amp;INDIRECT("個票"&amp;$A5&amp;"！$X$18",TRUE)&amp;INDIRECT("個票"&amp;$A5&amp;"！$Y$18",TRUE),INDIRECT("個票"&amp;$A5&amp;"！$R$23",TRUE)&amp;INDIRECT("個票"&amp;$A5&amp;"！$S$23",TRUE)&amp;INDIRECT("個票"&amp;$A5&amp;"！$T$23",TRUE)&amp;INDIRECT("個票"&amp;$A5&amp;"！$U$23",TRUE)&amp;INDIRECT("個票"&amp;$A5&amp;"！$V$23",TRUE)&amp;INDIRECT("個票"&amp;$A5&amp;"！$W$23",TRUE)&amp;INDIRECT("個票"&amp;$A5&amp;"！$X$23",TRUE)&amp;INDIRECT("個票"&amp;$A5&amp;"！$Y$23",TRUE))</f>
        <v/>
      </c>
      <c r="V5" s="186">
        <f ca="1">IF(NOT($P5=INDIRECT("個票"&amp;$A5&amp;"！$A$21",TRUE)),INDIRECT("個票"&amp;$A5&amp;"！$Z$18",TRUE),INDIRECT("個票"&amp;$A5&amp;"！$Z$23",TRUE))</f>
        <v>0</v>
      </c>
      <c r="W5" s="186">
        <f ca="1">IF(NOT($P5=INDIRECT("個票"&amp;$A5&amp;"！$A$21",TRUE)),INDIRECT("個票"&amp;$A5&amp;"！$Z$19",TRUE),INDIRECT("個票"&amp;$A5&amp;"！$Z$24",TRUE))</f>
        <v>0</v>
      </c>
    </row>
    <row r="6" spans="1:23" ht="22.5" customHeight="1">
      <c r="A6" s="110">
        <v>2</v>
      </c>
      <c r="B6" s="152" t="str">
        <f t="shared" ref="B6:B19" ca="1" si="2">IFERROR(INDIRECT("個票"&amp;$A6&amp;"！$t$7"),"")</f>
        <v/>
      </c>
      <c r="C6" s="152" t="str">
        <f t="shared" ref="C6:C19" ca="1" si="3">IFERROR(INDIRECT("個票"&amp;$A6&amp;"！$h$7"),"")</f>
        <v/>
      </c>
      <c r="D6" s="152" t="str">
        <f t="shared" ref="D6:D19" ca="1" si="4">IFERROR(INDIRECT("個票"&amp;$A6&amp;"！$l$10"),"")</f>
        <v/>
      </c>
      <c r="E6" s="152" t="str">
        <f t="shared" ref="E6:E19" ca="1" si="5">IFERROR(INDIRECT("個票"&amp;$A6&amp;"！$w$9"),"")</f>
        <v/>
      </c>
      <c r="F6" s="152" t="str">
        <f t="shared" ca="1" si="0"/>
        <v/>
      </c>
      <c r="G6" s="195" t="str">
        <f ca="1">IF(N6&gt;0,★使用しない★!$AG$6,"")</f>
        <v/>
      </c>
      <c r="H6" s="114" t="str">
        <f t="shared" ref="H6:H19" ca="1" si="6">IFERROR(INDIRECT("個票"&amp;$A6&amp;"！$ai$28"),"")</f>
        <v/>
      </c>
      <c r="I6" s="115" t="str">
        <f t="shared" ref="I6:I19" ca="1" si="7">IFERROR(INDIRECT("個票"&amp;$A6&amp;"！$ax29$22"),"")</f>
        <v/>
      </c>
      <c r="J6" s="114" t="str">
        <f t="shared" ref="J6:J19" ca="1" si="8">IFERROR(INDIRECT("個票"&amp;$A6&amp;"！$ai$31"),"")</f>
        <v/>
      </c>
      <c r="K6" s="114" t="str">
        <f t="shared" ref="K6:K19" ca="1" si="9">IFERROR(INDIRECT("個票"&amp;$A6&amp;"！$ai$47"),"")</f>
        <v/>
      </c>
      <c r="L6" s="114" t="str">
        <f t="shared" ref="L6:L19" ca="1" si="10">IFERROR(INDIRECT("個票"&amp;$A6&amp;"！$ai$59"),"")</f>
        <v/>
      </c>
      <c r="M6" s="114" t="str">
        <f t="shared" ref="M6:M19" ca="1" si="11">IFERROR(INDIRECT("個票"&amp;$A6&amp;"！$ai$64"),"")</f>
        <v/>
      </c>
      <c r="N6" s="114">
        <f t="shared" ca="1" si="1"/>
        <v>0</v>
      </c>
      <c r="O6" s="116"/>
      <c r="P6" s="186" t="e">
        <f t="shared" ref="P6:P19" ca="1" si="12">IF(INDIRECT("個票"&amp;$A6&amp;"！$A$18",TRUE)="",INDIRECT("個票"&amp;$A6&amp;"！$A$21",TRUE),INDIRECT("個票"&amp;$A6&amp;"！$A$18",TRUE))</f>
        <v>#REF!</v>
      </c>
      <c r="Q6" s="185" t="e">
        <f t="shared" ref="Q6:Q19" ca="1" si="13">IF(NOT($P6=INDIRECT("個票"&amp;$A6&amp;"！$A$21",TRUE)),INDIRECT("個票"&amp;$A6&amp;"！$I$18",TRUE),INDIRECT("個票"&amp;$A6&amp;"！$I$23",TRUE)&amp;INDIRECT("個票"&amp;$A6&amp;"！$J$23",TRUE)&amp;INDIRECT("個票"&amp;$A6&amp;"！$K$23",TRUE)&amp;INDIRECT("個票"&amp;$A6&amp;"！$L$23",TRUE)&amp;INDIRECT("個票"&amp;$A6&amp;"！$M$23",TRUE)&amp;INDIRECT("個票"&amp;$A6&amp;"！$N$23",TRUE))</f>
        <v>#REF!</v>
      </c>
      <c r="R6" s="185" t="e">
        <f t="shared" ref="R6:R19" ca="1" si="14">IF(NOT($P6=INDIRECT("個票"&amp;$A6&amp;"！$A$21",TRUE)),INDIRECT("個票"&amp;$A6&amp;"！$E$19",TRUE)&amp;INDIRECT("個票"&amp;$A6&amp;"！$F$19",TRUE)&amp;INDIRECT("個票"&amp;$A6&amp;"！$G$19",TRUE)&amp;INDIRECT("個票"&amp;$A6&amp;"！$H$19",TRUE),"")</f>
        <v>#REF!</v>
      </c>
      <c r="S6" s="186" t="e">
        <f ca="1">IF(NOT($P6=INDIRECT("個票"&amp;$A6&amp;"！$A$21",TRUE)),INDIRECT("個票"&amp;$A6&amp;"！$N$19",TRUE)&amp;INDIRECT("個票"&amp;$A6&amp;"！$O$19",TRUE)&amp;INDIRECT("個票"&amp;$A6&amp;"！$P$19",TRUE),INDIRECT("個票"&amp;$A6&amp;"！$O$23",TRUE)&amp;INDIRECT("個票"&amp;$A6&amp;"！$P$23",TRUE)&amp;INDIRECT("個票"&amp;$A6&amp;"！$Q$23",TRUE))</f>
        <v>#REF!</v>
      </c>
      <c r="T6" s="186" t="e">
        <f t="shared" ref="T6:T19" ca="1" si="15">IF(NOT($P6=INDIRECT("個票"&amp;$A6&amp;"！$A$21",TRUE)),INDIRECT("個票"&amp;$A6&amp;"！$Q$18",TRUE),"")</f>
        <v>#REF!</v>
      </c>
      <c r="U6" s="186" t="e">
        <f t="shared" ref="U6:U19" ca="1" si="16">IF(NOT($P6=INDIRECT("個票"&amp;$A6&amp;"！$A$21",TRUE)),INDIRECT("個票"&amp;$A6&amp;"！$S$18",TRUE)&amp;INDIRECT("個票"&amp;$A6&amp;"！$T$18",TRUE)&amp;INDIRECT("個票"&amp;$A6&amp;"！$U$18",TRUE)&amp;INDIRECT("個票"&amp;$A6&amp;"！$V$18",TRUE)&amp;INDIRECT("個票"&amp;$A6&amp;"！$W$18",TRUE)&amp;INDIRECT("個票"&amp;$A6&amp;"！$X$18",TRUE)&amp;INDIRECT("個票"&amp;$A6&amp;"！$Y$18",TRUE),INDIRECT("個票"&amp;$A6&amp;"！$R$23",TRUE)&amp;INDIRECT("個票"&amp;$A6&amp;"！$S$23",TRUE)&amp;INDIRECT("個票"&amp;$A6&amp;"！$T$23",TRUE)&amp;INDIRECT("個票"&amp;$A6&amp;"！$U$23",TRUE)&amp;INDIRECT("個票"&amp;$A6&amp;"！$V$23",TRUE)&amp;INDIRECT("個票"&amp;$A6&amp;"！$W$23",TRUE)&amp;INDIRECT("個票"&amp;$A6&amp;"！$X$23",TRUE)&amp;INDIRECT("個票"&amp;$A6&amp;"！$Y$23",TRUE))</f>
        <v>#REF!</v>
      </c>
      <c r="V6" s="186" t="e">
        <f t="shared" ref="V6:V19" ca="1" si="17">IF(NOT($P6=INDIRECT("個票"&amp;$A6&amp;"！$A$21",TRUE)),INDIRECT("個票"&amp;$A6&amp;"！$Z$18",TRUE),INDIRECT("個票"&amp;$A6&amp;"！$Z$23",TRUE))</f>
        <v>#REF!</v>
      </c>
      <c r="W6" s="186" t="e">
        <f t="shared" ref="W6:W19" ca="1" si="18">IF(NOT($P6=INDIRECT("個票"&amp;$A6&amp;"！$A$21",TRUE)),INDIRECT("個票"&amp;$A6&amp;"！$Z$19",TRUE),INDIRECT("個票"&amp;$A6&amp;"！$Z$24",TRUE))</f>
        <v>#REF!</v>
      </c>
    </row>
    <row r="7" spans="1:23" ht="22.5" customHeight="1">
      <c r="A7" s="110">
        <v>3</v>
      </c>
      <c r="B7" s="152" t="str">
        <f t="shared" ca="1" si="2"/>
        <v/>
      </c>
      <c r="C7" s="152" t="str">
        <f t="shared" ca="1" si="3"/>
        <v/>
      </c>
      <c r="D7" s="152" t="str">
        <f t="shared" ca="1" si="4"/>
        <v/>
      </c>
      <c r="E7" s="152" t="str">
        <f t="shared" ca="1" si="5"/>
        <v/>
      </c>
      <c r="F7" s="152" t="str">
        <f t="shared" ca="1" si="0"/>
        <v/>
      </c>
      <c r="G7" s="195" t="str">
        <f ca="1">IF(N7&gt;0,★使用しない★!$AG$6,"")</f>
        <v/>
      </c>
      <c r="H7" s="114" t="str">
        <f t="shared" ca="1" si="6"/>
        <v/>
      </c>
      <c r="I7" s="115" t="str">
        <f t="shared" ca="1" si="7"/>
        <v/>
      </c>
      <c r="J7" s="114" t="str">
        <f t="shared" ca="1" si="8"/>
        <v/>
      </c>
      <c r="K7" s="114" t="str">
        <f t="shared" ca="1" si="9"/>
        <v/>
      </c>
      <c r="L7" s="114" t="str">
        <f t="shared" ca="1" si="10"/>
        <v/>
      </c>
      <c r="M7" s="114" t="str">
        <f t="shared" ca="1" si="11"/>
        <v/>
      </c>
      <c r="N7" s="114">
        <f t="shared" ca="1" si="1"/>
        <v>0</v>
      </c>
      <c r="O7" s="116"/>
      <c r="P7" s="186" t="e">
        <f t="shared" ca="1" si="12"/>
        <v>#REF!</v>
      </c>
      <c r="Q7" s="185" t="e">
        <f t="shared" ca="1" si="13"/>
        <v>#REF!</v>
      </c>
      <c r="R7" s="185" t="e">
        <f t="shared" ca="1" si="14"/>
        <v>#REF!</v>
      </c>
      <c r="S7" s="186" t="e">
        <f t="shared" ref="S7:S19" ca="1" si="19">IF(NOT($P7=INDIRECT("個票"&amp;$A7&amp;"！$A$21",TRUE)),INDIRECT("個票"&amp;$A7&amp;"！$N$19",TRUE)&amp;INDIRECT("個票"&amp;$A7&amp;"！$O$19",TRUE)&amp;INDIRECT("個票"&amp;$A7&amp;"！$P$19",TRUE),INDIRECT("個票"&amp;$A7&amp;"！$O$23",TRUE)&amp;INDIRECT("個票"&amp;$A7&amp;"！$P$23",TRUE)&amp;INDIRECT("個票"&amp;$A7&amp;"！$Q$23",TRUE))</f>
        <v>#REF!</v>
      </c>
      <c r="T7" s="186" t="e">
        <f t="shared" ca="1" si="15"/>
        <v>#REF!</v>
      </c>
      <c r="U7" s="186" t="e">
        <f t="shared" ca="1" si="16"/>
        <v>#REF!</v>
      </c>
      <c r="V7" s="186" t="e">
        <f t="shared" ca="1" si="17"/>
        <v>#REF!</v>
      </c>
      <c r="W7" s="186" t="e">
        <f t="shared" ca="1" si="18"/>
        <v>#REF!</v>
      </c>
    </row>
    <row r="8" spans="1:23" ht="22.5" customHeight="1">
      <c r="A8" s="110">
        <v>4</v>
      </c>
      <c r="B8" s="152" t="str">
        <f t="shared" ca="1" si="2"/>
        <v/>
      </c>
      <c r="C8" s="152" t="str">
        <f t="shared" ca="1" si="3"/>
        <v/>
      </c>
      <c r="D8" s="152" t="str">
        <f t="shared" ca="1" si="4"/>
        <v/>
      </c>
      <c r="E8" s="152" t="str">
        <f t="shared" ca="1" si="5"/>
        <v/>
      </c>
      <c r="F8" s="152" t="str">
        <f t="shared" ca="1" si="0"/>
        <v/>
      </c>
      <c r="G8" s="195" t="str">
        <f ca="1">IF(N8&gt;0,★使用しない★!$AG$6,"")</f>
        <v/>
      </c>
      <c r="H8" s="114" t="str">
        <f t="shared" ca="1" si="6"/>
        <v/>
      </c>
      <c r="I8" s="115" t="str">
        <f t="shared" ca="1" si="7"/>
        <v/>
      </c>
      <c r="J8" s="114" t="str">
        <f t="shared" ca="1" si="8"/>
        <v/>
      </c>
      <c r="K8" s="114" t="str">
        <f t="shared" ca="1" si="9"/>
        <v/>
      </c>
      <c r="L8" s="114" t="str">
        <f t="shared" ca="1" si="10"/>
        <v/>
      </c>
      <c r="M8" s="114" t="str">
        <f t="shared" ca="1" si="11"/>
        <v/>
      </c>
      <c r="N8" s="114">
        <f t="shared" ca="1" si="1"/>
        <v>0</v>
      </c>
      <c r="O8" s="116"/>
      <c r="P8" s="186" t="e">
        <f t="shared" ca="1" si="12"/>
        <v>#REF!</v>
      </c>
      <c r="Q8" s="185" t="e">
        <f t="shared" ca="1" si="13"/>
        <v>#REF!</v>
      </c>
      <c r="R8" s="185" t="e">
        <f t="shared" ca="1" si="14"/>
        <v>#REF!</v>
      </c>
      <c r="S8" s="186" t="e">
        <f t="shared" ca="1" si="19"/>
        <v>#REF!</v>
      </c>
      <c r="T8" s="186" t="e">
        <f t="shared" ca="1" si="15"/>
        <v>#REF!</v>
      </c>
      <c r="U8" s="186" t="e">
        <f t="shared" ca="1" si="16"/>
        <v>#REF!</v>
      </c>
      <c r="V8" s="186" t="e">
        <f t="shared" ca="1" si="17"/>
        <v>#REF!</v>
      </c>
      <c r="W8" s="186" t="e">
        <f t="shared" ca="1" si="18"/>
        <v>#REF!</v>
      </c>
    </row>
    <row r="9" spans="1:23" ht="22.5" customHeight="1">
      <c r="A9" s="110">
        <v>5</v>
      </c>
      <c r="B9" s="152" t="str">
        <f t="shared" ca="1" si="2"/>
        <v/>
      </c>
      <c r="C9" s="152" t="str">
        <f t="shared" ca="1" si="3"/>
        <v/>
      </c>
      <c r="D9" s="152" t="str">
        <f t="shared" ca="1" si="4"/>
        <v/>
      </c>
      <c r="E9" s="152" t="str">
        <f t="shared" ca="1" si="5"/>
        <v/>
      </c>
      <c r="F9" s="152" t="str">
        <f t="shared" ca="1" si="0"/>
        <v/>
      </c>
      <c r="G9" s="195" t="str">
        <f ca="1">IF(N9&gt;0,★使用しない★!$AG$6,"")</f>
        <v/>
      </c>
      <c r="H9" s="114" t="str">
        <f t="shared" ca="1" si="6"/>
        <v/>
      </c>
      <c r="I9" s="115" t="str">
        <f t="shared" ca="1" si="7"/>
        <v/>
      </c>
      <c r="J9" s="114" t="str">
        <f t="shared" ca="1" si="8"/>
        <v/>
      </c>
      <c r="K9" s="114" t="str">
        <f t="shared" ca="1" si="9"/>
        <v/>
      </c>
      <c r="L9" s="114" t="str">
        <f t="shared" ca="1" si="10"/>
        <v/>
      </c>
      <c r="M9" s="114" t="str">
        <f t="shared" ca="1" si="11"/>
        <v/>
      </c>
      <c r="N9" s="114">
        <f t="shared" ca="1" si="1"/>
        <v>0</v>
      </c>
      <c r="O9" s="116"/>
      <c r="P9" s="186" t="e">
        <f t="shared" ca="1" si="12"/>
        <v>#REF!</v>
      </c>
      <c r="Q9" s="185" t="e">
        <f t="shared" ca="1" si="13"/>
        <v>#REF!</v>
      </c>
      <c r="R9" s="185" t="e">
        <f t="shared" ca="1" si="14"/>
        <v>#REF!</v>
      </c>
      <c r="S9" s="186" t="e">
        <f t="shared" ca="1" si="19"/>
        <v>#REF!</v>
      </c>
      <c r="T9" s="186" t="e">
        <f t="shared" ca="1" si="15"/>
        <v>#REF!</v>
      </c>
      <c r="U9" s="186" t="e">
        <f t="shared" ca="1" si="16"/>
        <v>#REF!</v>
      </c>
      <c r="V9" s="186" t="e">
        <f t="shared" ca="1" si="17"/>
        <v>#REF!</v>
      </c>
      <c r="W9" s="186" t="e">
        <f t="shared" ca="1" si="18"/>
        <v>#REF!</v>
      </c>
    </row>
    <row r="10" spans="1:23" ht="22.5" customHeight="1">
      <c r="A10" s="110">
        <v>6</v>
      </c>
      <c r="B10" s="152" t="str">
        <f t="shared" ca="1" si="2"/>
        <v/>
      </c>
      <c r="C10" s="152" t="str">
        <f t="shared" ca="1" si="3"/>
        <v/>
      </c>
      <c r="D10" s="152" t="str">
        <f t="shared" ca="1" si="4"/>
        <v/>
      </c>
      <c r="E10" s="152" t="str">
        <f t="shared" ca="1" si="5"/>
        <v/>
      </c>
      <c r="F10" s="152" t="str">
        <f t="shared" ca="1" si="0"/>
        <v/>
      </c>
      <c r="G10" s="195" t="str">
        <f ca="1">IF(N10&gt;0,★使用しない★!$AG$6,"")</f>
        <v/>
      </c>
      <c r="H10" s="114" t="str">
        <f t="shared" ca="1" si="6"/>
        <v/>
      </c>
      <c r="I10" s="115" t="str">
        <f t="shared" ca="1" si="7"/>
        <v/>
      </c>
      <c r="J10" s="114" t="str">
        <f t="shared" ca="1" si="8"/>
        <v/>
      </c>
      <c r="K10" s="114" t="str">
        <f t="shared" ca="1" si="9"/>
        <v/>
      </c>
      <c r="L10" s="114" t="str">
        <f t="shared" ca="1" si="10"/>
        <v/>
      </c>
      <c r="M10" s="114" t="str">
        <f t="shared" ca="1" si="11"/>
        <v/>
      </c>
      <c r="N10" s="114">
        <f t="shared" ca="1" si="1"/>
        <v>0</v>
      </c>
      <c r="O10" s="116"/>
      <c r="P10" s="186" t="e">
        <f t="shared" ca="1" si="12"/>
        <v>#REF!</v>
      </c>
      <c r="Q10" s="185" t="e">
        <f t="shared" ca="1" si="13"/>
        <v>#REF!</v>
      </c>
      <c r="R10" s="185" t="e">
        <f t="shared" ca="1" si="14"/>
        <v>#REF!</v>
      </c>
      <c r="S10" s="186" t="e">
        <f t="shared" ca="1" si="19"/>
        <v>#REF!</v>
      </c>
      <c r="T10" s="186" t="e">
        <f t="shared" ca="1" si="15"/>
        <v>#REF!</v>
      </c>
      <c r="U10" s="186" t="e">
        <f t="shared" ca="1" si="16"/>
        <v>#REF!</v>
      </c>
      <c r="V10" s="186" t="e">
        <f t="shared" ca="1" si="17"/>
        <v>#REF!</v>
      </c>
      <c r="W10" s="186" t="e">
        <f t="shared" ca="1" si="18"/>
        <v>#REF!</v>
      </c>
    </row>
    <row r="11" spans="1:23" ht="22.5" customHeight="1">
      <c r="A11" s="110">
        <v>7</v>
      </c>
      <c r="B11" s="152" t="str">
        <f t="shared" ca="1" si="2"/>
        <v/>
      </c>
      <c r="C11" s="152" t="str">
        <f t="shared" ca="1" si="3"/>
        <v/>
      </c>
      <c r="D11" s="152" t="str">
        <f t="shared" ca="1" si="4"/>
        <v/>
      </c>
      <c r="E11" s="152" t="str">
        <f t="shared" ca="1" si="5"/>
        <v/>
      </c>
      <c r="F11" s="152" t="str">
        <f t="shared" ca="1" si="0"/>
        <v/>
      </c>
      <c r="G11" s="195" t="str">
        <f ca="1">IF(N11&gt;0,★使用しない★!$AG$6,"")</f>
        <v/>
      </c>
      <c r="H11" s="114" t="str">
        <f t="shared" ca="1" si="6"/>
        <v/>
      </c>
      <c r="I11" s="115" t="str">
        <f t="shared" ca="1" si="7"/>
        <v/>
      </c>
      <c r="J11" s="114" t="str">
        <f t="shared" ca="1" si="8"/>
        <v/>
      </c>
      <c r="K11" s="114" t="str">
        <f t="shared" ca="1" si="9"/>
        <v/>
      </c>
      <c r="L11" s="114" t="str">
        <f t="shared" ca="1" si="10"/>
        <v/>
      </c>
      <c r="M11" s="114" t="str">
        <f t="shared" ca="1" si="11"/>
        <v/>
      </c>
      <c r="N11" s="114">
        <f t="shared" ca="1" si="1"/>
        <v>0</v>
      </c>
      <c r="O11" s="116"/>
      <c r="P11" s="186" t="e">
        <f t="shared" ca="1" si="12"/>
        <v>#REF!</v>
      </c>
      <c r="Q11" s="185" t="e">
        <f t="shared" ca="1" si="13"/>
        <v>#REF!</v>
      </c>
      <c r="R11" s="185" t="e">
        <f t="shared" ca="1" si="14"/>
        <v>#REF!</v>
      </c>
      <c r="S11" s="186" t="e">
        <f t="shared" ca="1" si="19"/>
        <v>#REF!</v>
      </c>
      <c r="T11" s="186" t="e">
        <f t="shared" ca="1" si="15"/>
        <v>#REF!</v>
      </c>
      <c r="U11" s="186" t="e">
        <f t="shared" ca="1" si="16"/>
        <v>#REF!</v>
      </c>
      <c r="V11" s="186" t="e">
        <f t="shared" ca="1" si="17"/>
        <v>#REF!</v>
      </c>
      <c r="W11" s="186" t="e">
        <f t="shared" ca="1" si="18"/>
        <v>#REF!</v>
      </c>
    </row>
    <row r="12" spans="1:23" ht="22.5" customHeight="1">
      <c r="A12" s="110">
        <v>8</v>
      </c>
      <c r="B12" s="152" t="str">
        <f t="shared" ca="1" si="2"/>
        <v/>
      </c>
      <c r="C12" s="152" t="str">
        <f t="shared" ca="1" si="3"/>
        <v/>
      </c>
      <c r="D12" s="152" t="str">
        <f t="shared" ca="1" si="4"/>
        <v/>
      </c>
      <c r="E12" s="152" t="str">
        <f t="shared" ca="1" si="5"/>
        <v/>
      </c>
      <c r="F12" s="152" t="str">
        <f t="shared" ca="1" si="0"/>
        <v/>
      </c>
      <c r="G12" s="195" t="str">
        <f ca="1">IF(N12&gt;0,★使用しない★!$AG$6,"")</f>
        <v/>
      </c>
      <c r="H12" s="114" t="str">
        <f t="shared" ca="1" si="6"/>
        <v/>
      </c>
      <c r="I12" s="115" t="str">
        <f t="shared" ca="1" si="7"/>
        <v/>
      </c>
      <c r="J12" s="114" t="str">
        <f t="shared" ca="1" si="8"/>
        <v/>
      </c>
      <c r="K12" s="114" t="str">
        <f t="shared" ca="1" si="9"/>
        <v/>
      </c>
      <c r="L12" s="114" t="str">
        <f t="shared" ca="1" si="10"/>
        <v/>
      </c>
      <c r="M12" s="114" t="str">
        <f t="shared" ca="1" si="11"/>
        <v/>
      </c>
      <c r="N12" s="114">
        <f t="shared" ca="1" si="1"/>
        <v>0</v>
      </c>
      <c r="O12" s="116"/>
      <c r="P12" s="186" t="e">
        <f t="shared" ca="1" si="12"/>
        <v>#REF!</v>
      </c>
      <c r="Q12" s="185" t="e">
        <f t="shared" ca="1" si="13"/>
        <v>#REF!</v>
      </c>
      <c r="R12" s="185" t="e">
        <f t="shared" ca="1" si="14"/>
        <v>#REF!</v>
      </c>
      <c r="S12" s="186" t="e">
        <f t="shared" ca="1" si="19"/>
        <v>#REF!</v>
      </c>
      <c r="T12" s="186" t="e">
        <f t="shared" ca="1" si="15"/>
        <v>#REF!</v>
      </c>
      <c r="U12" s="186" t="e">
        <f t="shared" ca="1" si="16"/>
        <v>#REF!</v>
      </c>
      <c r="V12" s="186" t="e">
        <f t="shared" ca="1" si="17"/>
        <v>#REF!</v>
      </c>
      <c r="W12" s="186" t="e">
        <f t="shared" ca="1" si="18"/>
        <v>#REF!</v>
      </c>
    </row>
    <row r="13" spans="1:23" ht="22.5" customHeight="1">
      <c r="A13" s="110">
        <v>9</v>
      </c>
      <c r="B13" s="152" t="str">
        <f t="shared" ca="1" si="2"/>
        <v/>
      </c>
      <c r="C13" s="152" t="str">
        <f t="shared" ca="1" si="3"/>
        <v/>
      </c>
      <c r="D13" s="152" t="str">
        <f t="shared" ca="1" si="4"/>
        <v/>
      </c>
      <c r="E13" s="152" t="str">
        <f t="shared" ca="1" si="5"/>
        <v/>
      </c>
      <c r="F13" s="152" t="str">
        <f t="shared" ca="1" si="0"/>
        <v/>
      </c>
      <c r="G13" s="195" t="str">
        <f ca="1">IF(N13&gt;0,★使用しない★!$AG$6,"")</f>
        <v/>
      </c>
      <c r="H13" s="114" t="str">
        <f t="shared" ca="1" si="6"/>
        <v/>
      </c>
      <c r="I13" s="115" t="str">
        <f t="shared" ca="1" si="7"/>
        <v/>
      </c>
      <c r="J13" s="114" t="str">
        <f t="shared" ca="1" si="8"/>
        <v/>
      </c>
      <c r="K13" s="114" t="str">
        <f t="shared" ca="1" si="9"/>
        <v/>
      </c>
      <c r="L13" s="114" t="str">
        <f t="shared" ca="1" si="10"/>
        <v/>
      </c>
      <c r="M13" s="114" t="str">
        <f t="shared" ca="1" si="11"/>
        <v/>
      </c>
      <c r="N13" s="114">
        <f t="shared" ca="1" si="1"/>
        <v>0</v>
      </c>
      <c r="O13" s="116"/>
      <c r="P13" s="186" t="e">
        <f t="shared" ca="1" si="12"/>
        <v>#REF!</v>
      </c>
      <c r="Q13" s="185" t="e">
        <f t="shared" ca="1" si="13"/>
        <v>#REF!</v>
      </c>
      <c r="R13" s="185" t="e">
        <f t="shared" ca="1" si="14"/>
        <v>#REF!</v>
      </c>
      <c r="S13" s="186" t="e">
        <f t="shared" ca="1" si="19"/>
        <v>#REF!</v>
      </c>
      <c r="T13" s="186" t="e">
        <f t="shared" ca="1" si="15"/>
        <v>#REF!</v>
      </c>
      <c r="U13" s="186" t="e">
        <f t="shared" ca="1" si="16"/>
        <v>#REF!</v>
      </c>
      <c r="V13" s="186" t="e">
        <f t="shared" ca="1" si="17"/>
        <v>#REF!</v>
      </c>
      <c r="W13" s="186" t="e">
        <f t="shared" ca="1" si="18"/>
        <v>#REF!</v>
      </c>
    </row>
    <row r="14" spans="1:23" ht="22.5" customHeight="1">
      <c r="A14" s="110">
        <v>10</v>
      </c>
      <c r="B14" s="152" t="str">
        <f t="shared" ca="1" si="2"/>
        <v/>
      </c>
      <c r="C14" s="152" t="str">
        <f t="shared" ca="1" si="3"/>
        <v/>
      </c>
      <c r="D14" s="152" t="str">
        <f t="shared" ca="1" si="4"/>
        <v/>
      </c>
      <c r="E14" s="152" t="str">
        <f t="shared" ca="1" si="5"/>
        <v/>
      </c>
      <c r="F14" s="152" t="str">
        <f t="shared" ca="1" si="0"/>
        <v/>
      </c>
      <c r="G14" s="195" t="str">
        <f ca="1">IF(N14&gt;0,★使用しない★!$AG$6,"")</f>
        <v/>
      </c>
      <c r="H14" s="114" t="str">
        <f t="shared" ca="1" si="6"/>
        <v/>
      </c>
      <c r="I14" s="115" t="str">
        <f t="shared" ca="1" si="7"/>
        <v/>
      </c>
      <c r="J14" s="114" t="str">
        <f t="shared" ca="1" si="8"/>
        <v/>
      </c>
      <c r="K14" s="114" t="str">
        <f t="shared" ca="1" si="9"/>
        <v/>
      </c>
      <c r="L14" s="114" t="str">
        <f t="shared" ca="1" si="10"/>
        <v/>
      </c>
      <c r="M14" s="114" t="str">
        <f t="shared" ca="1" si="11"/>
        <v/>
      </c>
      <c r="N14" s="114">
        <f t="shared" ca="1" si="1"/>
        <v>0</v>
      </c>
      <c r="O14" s="116"/>
      <c r="P14" s="186" t="e">
        <f t="shared" ca="1" si="12"/>
        <v>#REF!</v>
      </c>
      <c r="Q14" s="185" t="e">
        <f t="shared" ca="1" si="13"/>
        <v>#REF!</v>
      </c>
      <c r="R14" s="185" t="e">
        <f t="shared" ca="1" si="14"/>
        <v>#REF!</v>
      </c>
      <c r="S14" s="186" t="e">
        <f t="shared" ca="1" si="19"/>
        <v>#REF!</v>
      </c>
      <c r="T14" s="186" t="e">
        <f t="shared" ca="1" si="15"/>
        <v>#REF!</v>
      </c>
      <c r="U14" s="186" t="e">
        <f t="shared" ca="1" si="16"/>
        <v>#REF!</v>
      </c>
      <c r="V14" s="186" t="e">
        <f t="shared" ca="1" si="17"/>
        <v>#REF!</v>
      </c>
      <c r="W14" s="186" t="e">
        <f t="shared" ca="1" si="18"/>
        <v>#REF!</v>
      </c>
    </row>
    <row r="15" spans="1:23" ht="22.5" customHeight="1">
      <c r="A15" s="110">
        <v>11</v>
      </c>
      <c r="B15" s="152" t="str">
        <f t="shared" ca="1" si="2"/>
        <v/>
      </c>
      <c r="C15" s="152" t="str">
        <f t="shared" ca="1" si="3"/>
        <v/>
      </c>
      <c r="D15" s="152" t="str">
        <f t="shared" ca="1" si="4"/>
        <v/>
      </c>
      <c r="E15" s="152" t="str">
        <f t="shared" ca="1" si="5"/>
        <v/>
      </c>
      <c r="F15" s="152" t="str">
        <f t="shared" ca="1" si="0"/>
        <v/>
      </c>
      <c r="G15" s="195" t="str">
        <f ca="1">IF(N15&gt;0,★使用しない★!$AG$6,"")</f>
        <v/>
      </c>
      <c r="H15" s="114" t="str">
        <f t="shared" ca="1" si="6"/>
        <v/>
      </c>
      <c r="I15" s="115" t="str">
        <f t="shared" ca="1" si="7"/>
        <v/>
      </c>
      <c r="J15" s="114" t="str">
        <f t="shared" ca="1" si="8"/>
        <v/>
      </c>
      <c r="K15" s="114" t="str">
        <f t="shared" ca="1" si="9"/>
        <v/>
      </c>
      <c r="L15" s="114" t="str">
        <f t="shared" ca="1" si="10"/>
        <v/>
      </c>
      <c r="M15" s="114" t="str">
        <f t="shared" ca="1" si="11"/>
        <v/>
      </c>
      <c r="N15" s="114">
        <f t="shared" ca="1" si="1"/>
        <v>0</v>
      </c>
      <c r="O15" s="116"/>
      <c r="P15" s="186" t="e">
        <f t="shared" ca="1" si="12"/>
        <v>#REF!</v>
      </c>
      <c r="Q15" s="185" t="e">
        <f t="shared" ca="1" si="13"/>
        <v>#REF!</v>
      </c>
      <c r="R15" s="185" t="e">
        <f t="shared" ca="1" si="14"/>
        <v>#REF!</v>
      </c>
      <c r="S15" s="186" t="e">
        <f t="shared" ca="1" si="19"/>
        <v>#REF!</v>
      </c>
      <c r="T15" s="186" t="e">
        <f t="shared" ca="1" si="15"/>
        <v>#REF!</v>
      </c>
      <c r="U15" s="186" t="e">
        <f t="shared" ca="1" si="16"/>
        <v>#REF!</v>
      </c>
      <c r="V15" s="186" t="e">
        <f t="shared" ca="1" si="17"/>
        <v>#REF!</v>
      </c>
      <c r="W15" s="186" t="e">
        <f t="shared" ca="1" si="18"/>
        <v>#REF!</v>
      </c>
    </row>
    <row r="16" spans="1:23" ht="22.5" customHeight="1">
      <c r="A16" s="110">
        <v>12</v>
      </c>
      <c r="B16" s="152" t="str">
        <f t="shared" ca="1" si="2"/>
        <v/>
      </c>
      <c r="C16" s="152" t="str">
        <f t="shared" ca="1" si="3"/>
        <v/>
      </c>
      <c r="D16" s="152" t="str">
        <f t="shared" ca="1" si="4"/>
        <v/>
      </c>
      <c r="E16" s="152" t="str">
        <f t="shared" ca="1" si="5"/>
        <v/>
      </c>
      <c r="F16" s="152" t="str">
        <f t="shared" ca="1" si="0"/>
        <v/>
      </c>
      <c r="G16" s="195" t="str">
        <f ca="1">IF(N16&gt;0,★使用しない★!$AG$6,"")</f>
        <v/>
      </c>
      <c r="H16" s="114" t="str">
        <f t="shared" ca="1" si="6"/>
        <v/>
      </c>
      <c r="I16" s="115" t="str">
        <f t="shared" ca="1" si="7"/>
        <v/>
      </c>
      <c r="J16" s="114" t="str">
        <f t="shared" ca="1" si="8"/>
        <v/>
      </c>
      <c r="K16" s="114" t="str">
        <f t="shared" ca="1" si="9"/>
        <v/>
      </c>
      <c r="L16" s="114" t="str">
        <f t="shared" ca="1" si="10"/>
        <v/>
      </c>
      <c r="M16" s="114" t="str">
        <f t="shared" ca="1" si="11"/>
        <v/>
      </c>
      <c r="N16" s="114">
        <f t="shared" ca="1" si="1"/>
        <v>0</v>
      </c>
      <c r="O16" s="116"/>
      <c r="P16" s="186" t="e">
        <f t="shared" ca="1" si="12"/>
        <v>#REF!</v>
      </c>
      <c r="Q16" s="185" t="e">
        <f t="shared" ca="1" si="13"/>
        <v>#REF!</v>
      </c>
      <c r="R16" s="185" t="e">
        <f t="shared" ca="1" si="14"/>
        <v>#REF!</v>
      </c>
      <c r="S16" s="186" t="e">
        <f t="shared" ca="1" si="19"/>
        <v>#REF!</v>
      </c>
      <c r="T16" s="186" t="e">
        <f t="shared" ca="1" si="15"/>
        <v>#REF!</v>
      </c>
      <c r="U16" s="186" t="e">
        <f t="shared" ca="1" si="16"/>
        <v>#REF!</v>
      </c>
      <c r="V16" s="186" t="e">
        <f t="shared" ca="1" si="17"/>
        <v>#REF!</v>
      </c>
      <c r="W16" s="186" t="e">
        <f t="shared" ca="1" si="18"/>
        <v>#REF!</v>
      </c>
    </row>
    <row r="17" spans="1:27" ht="22.5" customHeight="1">
      <c r="A17" s="110">
        <v>13</v>
      </c>
      <c r="B17" s="152" t="str">
        <f t="shared" ca="1" si="2"/>
        <v/>
      </c>
      <c r="C17" s="152" t="str">
        <f t="shared" ca="1" si="3"/>
        <v/>
      </c>
      <c r="D17" s="152" t="str">
        <f t="shared" ca="1" si="4"/>
        <v/>
      </c>
      <c r="E17" s="152" t="str">
        <f t="shared" ca="1" si="5"/>
        <v/>
      </c>
      <c r="F17" s="152" t="str">
        <f t="shared" ca="1" si="0"/>
        <v/>
      </c>
      <c r="G17" s="195" t="str">
        <f ca="1">IF(N17&gt;0,★使用しない★!$AG$6,"")</f>
        <v/>
      </c>
      <c r="H17" s="114" t="str">
        <f t="shared" ca="1" si="6"/>
        <v/>
      </c>
      <c r="I17" s="115" t="str">
        <f t="shared" ca="1" si="7"/>
        <v/>
      </c>
      <c r="J17" s="114" t="str">
        <f t="shared" ca="1" si="8"/>
        <v/>
      </c>
      <c r="K17" s="114" t="str">
        <f t="shared" ca="1" si="9"/>
        <v/>
      </c>
      <c r="L17" s="114" t="str">
        <f t="shared" ca="1" si="10"/>
        <v/>
      </c>
      <c r="M17" s="114" t="str">
        <f t="shared" ca="1" si="11"/>
        <v/>
      </c>
      <c r="N17" s="114">
        <f t="shared" ca="1" si="1"/>
        <v>0</v>
      </c>
      <c r="O17" s="116"/>
      <c r="P17" s="186" t="e">
        <f t="shared" ca="1" si="12"/>
        <v>#REF!</v>
      </c>
      <c r="Q17" s="185" t="e">
        <f t="shared" ca="1" si="13"/>
        <v>#REF!</v>
      </c>
      <c r="R17" s="185" t="e">
        <f t="shared" ca="1" si="14"/>
        <v>#REF!</v>
      </c>
      <c r="S17" s="186" t="e">
        <f t="shared" ca="1" si="19"/>
        <v>#REF!</v>
      </c>
      <c r="T17" s="186" t="e">
        <f t="shared" ca="1" si="15"/>
        <v>#REF!</v>
      </c>
      <c r="U17" s="186" t="e">
        <f t="shared" ca="1" si="16"/>
        <v>#REF!</v>
      </c>
      <c r="V17" s="186" t="e">
        <f t="shared" ca="1" si="17"/>
        <v>#REF!</v>
      </c>
      <c r="W17" s="186" t="e">
        <f t="shared" ca="1" si="18"/>
        <v>#REF!</v>
      </c>
    </row>
    <row r="18" spans="1:27" ht="22.5" customHeight="1">
      <c r="A18" s="110">
        <v>14</v>
      </c>
      <c r="B18" s="152" t="str">
        <f t="shared" ca="1" si="2"/>
        <v/>
      </c>
      <c r="C18" s="152" t="str">
        <f t="shared" ca="1" si="3"/>
        <v/>
      </c>
      <c r="D18" s="152" t="str">
        <f t="shared" ca="1" si="4"/>
        <v/>
      </c>
      <c r="E18" s="152" t="str">
        <f t="shared" ca="1" si="5"/>
        <v/>
      </c>
      <c r="F18" s="152" t="str">
        <f t="shared" ca="1" si="0"/>
        <v/>
      </c>
      <c r="G18" s="195" t="str">
        <f ca="1">IF(N18&gt;0,★使用しない★!$AG$6,"")</f>
        <v/>
      </c>
      <c r="H18" s="114" t="str">
        <f t="shared" ca="1" si="6"/>
        <v/>
      </c>
      <c r="I18" s="115" t="str">
        <f t="shared" ca="1" si="7"/>
        <v/>
      </c>
      <c r="J18" s="114" t="str">
        <f t="shared" ca="1" si="8"/>
        <v/>
      </c>
      <c r="K18" s="114" t="str">
        <f t="shared" ca="1" si="9"/>
        <v/>
      </c>
      <c r="L18" s="114" t="str">
        <f t="shared" ca="1" si="10"/>
        <v/>
      </c>
      <c r="M18" s="114" t="str">
        <f t="shared" ca="1" si="11"/>
        <v/>
      </c>
      <c r="N18" s="114">
        <f t="shared" ca="1" si="1"/>
        <v>0</v>
      </c>
      <c r="O18" s="116"/>
      <c r="P18" s="186" t="e">
        <f t="shared" ca="1" si="12"/>
        <v>#REF!</v>
      </c>
      <c r="Q18" s="185" t="e">
        <f t="shared" ca="1" si="13"/>
        <v>#REF!</v>
      </c>
      <c r="R18" s="185" t="e">
        <f t="shared" ca="1" si="14"/>
        <v>#REF!</v>
      </c>
      <c r="S18" s="186" t="e">
        <f t="shared" ca="1" si="19"/>
        <v>#REF!</v>
      </c>
      <c r="T18" s="186" t="e">
        <f t="shared" ca="1" si="15"/>
        <v>#REF!</v>
      </c>
      <c r="U18" s="186" t="e">
        <f t="shared" ca="1" si="16"/>
        <v>#REF!</v>
      </c>
      <c r="V18" s="186" t="e">
        <f t="shared" ca="1" si="17"/>
        <v>#REF!</v>
      </c>
      <c r="W18" s="186" t="e">
        <f t="shared" ca="1" si="18"/>
        <v>#REF!</v>
      </c>
    </row>
    <row r="19" spans="1:27" ht="22.5" customHeight="1">
      <c r="A19" s="110">
        <v>15</v>
      </c>
      <c r="B19" s="152" t="str">
        <f t="shared" ca="1" si="2"/>
        <v/>
      </c>
      <c r="C19" s="152" t="str">
        <f t="shared" ca="1" si="3"/>
        <v/>
      </c>
      <c r="D19" s="152" t="str">
        <f t="shared" ca="1" si="4"/>
        <v/>
      </c>
      <c r="E19" s="152" t="str">
        <f t="shared" ca="1" si="5"/>
        <v/>
      </c>
      <c r="F19" s="152" t="str">
        <f t="shared" ca="1" si="0"/>
        <v/>
      </c>
      <c r="G19" s="195" t="str">
        <f ca="1">IF(N19&gt;0,★使用しない★!$AG$6,"")</f>
        <v/>
      </c>
      <c r="H19" s="114" t="str">
        <f t="shared" ca="1" si="6"/>
        <v/>
      </c>
      <c r="I19" s="115" t="str">
        <f t="shared" ca="1" si="7"/>
        <v/>
      </c>
      <c r="J19" s="114" t="str">
        <f t="shared" ca="1" si="8"/>
        <v/>
      </c>
      <c r="K19" s="114" t="str">
        <f t="shared" ca="1" si="9"/>
        <v/>
      </c>
      <c r="L19" s="114" t="str">
        <f t="shared" ca="1" si="10"/>
        <v/>
      </c>
      <c r="M19" s="114" t="str">
        <f t="shared" ca="1" si="11"/>
        <v/>
      </c>
      <c r="N19" s="114">
        <f t="shared" ca="1" si="1"/>
        <v>0</v>
      </c>
      <c r="O19" s="116"/>
      <c r="P19" s="186" t="e">
        <f t="shared" ca="1" si="12"/>
        <v>#REF!</v>
      </c>
      <c r="Q19" s="185" t="e">
        <f t="shared" ca="1" si="13"/>
        <v>#REF!</v>
      </c>
      <c r="R19" s="185" t="e">
        <f t="shared" ca="1" si="14"/>
        <v>#REF!</v>
      </c>
      <c r="S19" s="186" t="e">
        <f t="shared" ca="1" si="19"/>
        <v>#REF!</v>
      </c>
      <c r="T19" s="186" t="e">
        <f t="shared" ca="1" si="15"/>
        <v>#REF!</v>
      </c>
      <c r="U19" s="186" t="e">
        <f t="shared" ca="1" si="16"/>
        <v>#REF!</v>
      </c>
      <c r="V19" s="186" t="e">
        <f t="shared" ca="1" si="17"/>
        <v>#REF!</v>
      </c>
      <c r="W19" s="186" t="e">
        <f t="shared" ca="1" si="18"/>
        <v>#REF!</v>
      </c>
    </row>
    <row r="20" spans="1:27" ht="11.25" customHeight="1"/>
    <row r="21" spans="1:27" customFormat="1">
      <c r="A21" s="7" t="s">
        <v>243</v>
      </c>
      <c r="B21" s="7"/>
      <c r="C21" s="7"/>
    </row>
    <row r="22" spans="1:27" customFormat="1" ht="16.5" customHeight="1">
      <c r="A22" s="111"/>
      <c r="B22" s="10" t="s">
        <v>242</v>
      </c>
      <c r="C22" s="7"/>
      <c r="F22" s="162" t="str">
        <f ca="1">IF(_xlfn.SHEETS()-5=COUNTIF(N5:N19,"&gt;0"),"○","！（本表の事業所数と個票の枚数が一致しません）")</f>
        <v>！（本表の事業所数と個票の枚数が一致しません）</v>
      </c>
      <c r="G22" s="163"/>
      <c r="H22" s="163"/>
      <c r="I22" s="163"/>
      <c r="J22" s="163"/>
      <c r="K22" s="163"/>
      <c r="L22" s="163"/>
      <c r="M22" s="164"/>
      <c r="N22" s="161"/>
      <c r="O22" s="161"/>
      <c r="P22" s="161"/>
      <c r="Q22" s="161"/>
      <c r="R22" s="161"/>
      <c r="S22" s="161"/>
      <c r="T22" s="161"/>
      <c r="U22" s="161"/>
      <c r="V22" s="161"/>
      <c r="W22" s="161"/>
      <c r="X22" s="161"/>
      <c r="Y22" s="161"/>
      <c r="Z22" s="161"/>
      <c r="AA22" s="7"/>
    </row>
    <row r="23" spans="1:27" customFormat="1" ht="16.5" customHeight="1">
      <c r="A23" s="111"/>
      <c r="B23" s="10"/>
      <c r="C23" s="7"/>
      <c r="F23" s="151" t="s">
        <v>203</v>
      </c>
      <c r="G23" s="7"/>
      <c r="H23" s="7"/>
      <c r="I23" s="7"/>
      <c r="J23" s="7"/>
      <c r="K23" s="7"/>
      <c r="L23" s="7"/>
      <c r="M23" s="7"/>
      <c r="N23" s="7"/>
      <c r="O23" s="7"/>
      <c r="P23" s="7"/>
      <c r="Q23" s="7"/>
      <c r="R23" s="7"/>
      <c r="S23" s="7"/>
      <c r="T23" s="7"/>
      <c r="U23" s="7"/>
      <c r="V23" s="7"/>
      <c r="W23" s="7"/>
      <c r="X23" s="7"/>
      <c r="Y23" s="7"/>
      <c r="Z23" s="7"/>
      <c r="AA23" s="7"/>
    </row>
    <row r="24" spans="1:27" customFormat="1" ht="16.5" customHeight="1">
      <c r="A24" s="11"/>
      <c r="B24" s="112"/>
      <c r="C24" s="7"/>
      <c r="F24" s="151" t="s">
        <v>204</v>
      </c>
      <c r="G24" s="7"/>
      <c r="H24" s="7"/>
      <c r="I24" s="7"/>
      <c r="J24" s="7"/>
      <c r="K24" s="7"/>
      <c r="L24" s="7"/>
      <c r="M24" s="7"/>
      <c r="N24" s="7"/>
      <c r="O24" s="7"/>
      <c r="P24" s="7"/>
      <c r="Q24" s="7"/>
      <c r="R24" s="7"/>
      <c r="S24" s="7"/>
      <c r="T24" s="7"/>
      <c r="U24" s="7"/>
      <c r="V24" s="7"/>
      <c r="W24" s="7"/>
      <c r="X24" s="7"/>
      <c r="Y24" s="7"/>
      <c r="Z24" s="7"/>
      <c r="AA24" s="7"/>
    </row>
    <row r="25" spans="1:27" customFormat="1" ht="16.5" customHeight="1">
      <c r="A25" s="11"/>
      <c r="B25" s="112"/>
      <c r="C25" s="7"/>
    </row>
    <row r="26" spans="1:27" customFormat="1" ht="22.5" customHeight="1"/>
    <row r="27" spans="1:27" customFormat="1" ht="22.5" customHeight="1"/>
    <row r="28" spans="1:27" customFormat="1" ht="22.5" customHeight="1"/>
    <row r="29" spans="1:27" customFormat="1" ht="22.5" customHeight="1"/>
    <row r="30" spans="1:27" customFormat="1" ht="22.5" customHeight="1"/>
    <row r="31" spans="1:27" customFormat="1" ht="22.5" customHeight="1"/>
    <row r="32" spans="1:27" customFormat="1" ht="22.5" customHeight="1"/>
    <row r="33" customFormat="1" ht="22.5" customHeight="1"/>
    <row r="34" customFormat="1" ht="22.5" customHeight="1"/>
    <row r="35" customFormat="1" ht="22.5" customHeight="1"/>
    <row r="36" customFormat="1" ht="22.5" customHeight="1"/>
  </sheetData>
  <mergeCells count="10">
    <mergeCell ref="A3:A4"/>
    <mergeCell ref="C3:C4"/>
    <mergeCell ref="B3:B4"/>
    <mergeCell ref="D3:D4"/>
    <mergeCell ref="F3:F4"/>
    <mergeCell ref="G3:G4"/>
    <mergeCell ref="O3:O4"/>
    <mergeCell ref="E3:E4"/>
    <mergeCell ref="H3:N3"/>
    <mergeCell ref="P3:W3"/>
  </mergeCells>
  <phoneticPr fontId="5"/>
  <dataValidations count="1">
    <dataValidation type="list" allowBlank="1" showInputMessage="1" showErrorMessage="1" sqref="O5:O19" xr:uid="{00000000-0002-0000-0100-000000000000}">
      <formula1>"可"</formula1>
    </dataValidation>
  </dataValidations>
  <printOptions horizontalCentered="1"/>
  <pageMargins left="0.19685039370078741" right="0.19685039370078741" top="0.59055118110236227" bottom="0.39370078740157483" header="0" footer="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79"/>
  <sheetViews>
    <sheetView showGridLines="0" view="pageBreakPreview" topLeftCell="A34" zoomScaleNormal="100" zoomScaleSheetLayoutView="100" workbookViewId="0">
      <selection activeCell="CK53" sqref="CK53"/>
    </sheetView>
  </sheetViews>
  <sheetFormatPr defaultColWidth="2.26953125" defaultRowHeight="13"/>
  <cols>
    <col min="1" max="1" width="2.26953125" style="2" customWidth="1"/>
    <col min="2" max="7" width="2.26953125" style="2"/>
    <col min="8" max="9" width="2.453125" style="2" customWidth="1"/>
    <col min="10" max="19" width="2.453125" style="2" bestFit="1" customWidth="1"/>
    <col min="20" max="40" width="2.26953125" style="2"/>
    <col min="41" max="47" width="2.26953125" style="2" hidden="1" customWidth="1"/>
    <col min="48" max="57" width="2.26953125" style="2"/>
    <col min="58" max="58" width="9.08984375" style="2" bestFit="1" customWidth="1"/>
    <col min="59" max="16384" width="2.26953125" style="2"/>
  </cols>
  <sheetData>
    <row r="1" spans="1:48">
      <c r="A1" s="2" t="s">
        <v>278</v>
      </c>
    </row>
    <row r="2" spans="1:48" ht="7.5" customHeight="1"/>
    <row r="3" spans="1:48">
      <c r="A3" s="260" t="s">
        <v>277</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2"/>
    </row>
    <row r="4" spans="1:48" ht="9" customHeight="1">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row>
    <row r="5" spans="1:48">
      <c r="A5" s="263" t="s">
        <v>52</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5"/>
    </row>
    <row r="6" spans="1:48" ht="4.5" customHeight="1">
      <c r="A6" s="42"/>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4"/>
    </row>
    <row r="7" spans="1:48" ht="17.25" customHeight="1">
      <c r="A7" s="236" t="s">
        <v>22</v>
      </c>
      <c r="B7" s="237"/>
      <c r="C7" s="237"/>
      <c r="D7" s="237"/>
      <c r="E7" s="237"/>
      <c r="F7" s="237"/>
      <c r="G7" s="238"/>
      <c r="H7" s="287"/>
      <c r="I7" s="288"/>
      <c r="J7" s="288"/>
      <c r="K7" s="288"/>
      <c r="L7" s="288"/>
      <c r="M7" s="288"/>
      <c r="N7" s="289"/>
      <c r="O7" s="236" t="s">
        <v>53</v>
      </c>
      <c r="P7" s="237"/>
      <c r="Q7" s="237"/>
      <c r="R7" s="237"/>
      <c r="S7" s="238"/>
      <c r="T7" s="290"/>
      <c r="U7" s="291"/>
      <c r="V7" s="291"/>
      <c r="W7" s="291"/>
      <c r="X7" s="291"/>
      <c r="Y7" s="291"/>
      <c r="Z7" s="291"/>
      <c r="AA7" s="291"/>
      <c r="AB7" s="291"/>
      <c r="AC7" s="291"/>
      <c r="AD7" s="291"/>
      <c r="AE7" s="291"/>
      <c r="AF7" s="291"/>
      <c r="AG7" s="291"/>
      <c r="AH7" s="291"/>
      <c r="AI7" s="291"/>
      <c r="AJ7" s="291"/>
      <c r="AK7" s="291"/>
      <c r="AL7" s="291"/>
      <c r="AM7" s="292"/>
    </row>
    <row r="8" spans="1:48">
      <c r="A8" s="266" t="s">
        <v>54</v>
      </c>
      <c r="B8" s="267"/>
      <c r="C8" s="268"/>
      <c r="D8" s="236" t="s">
        <v>55</v>
      </c>
      <c r="E8" s="237"/>
      <c r="F8" s="237"/>
      <c r="G8" s="238"/>
      <c r="H8" s="22" t="s">
        <v>56</v>
      </c>
      <c r="I8" s="22"/>
      <c r="J8" s="22"/>
      <c r="K8" s="22"/>
      <c r="L8" s="22"/>
      <c r="M8" s="22"/>
      <c r="N8" s="22"/>
      <c r="O8" s="22"/>
      <c r="P8" s="22"/>
      <c r="Q8" s="22"/>
      <c r="R8" s="22"/>
      <c r="S8" s="23"/>
      <c r="T8" s="266" t="s">
        <v>57</v>
      </c>
      <c r="U8" s="267"/>
      <c r="V8" s="268"/>
      <c r="W8" s="236" t="s">
        <v>58</v>
      </c>
      <c r="X8" s="237"/>
      <c r="Y8" s="237"/>
      <c r="Z8" s="237"/>
      <c r="AA8" s="237"/>
      <c r="AB8" s="237"/>
      <c r="AC8" s="237"/>
      <c r="AD8" s="237"/>
      <c r="AE8" s="237"/>
      <c r="AF8" s="238"/>
      <c r="AG8" s="275" t="s">
        <v>59</v>
      </c>
      <c r="AH8" s="276"/>
      <c r="AI8" s="276"/>
      <c r="AJ8" s="276"/>
      <c r="AK8" s="276"/>
      <c r="AL8" s="276"/>
      <c r="AM8" s="277"/>
    </row>
    <row r="9" spans="1:48" ht="17.25" customHeight="1">
      <c r="A9" s="269"/>
      <c r="B9" s="270"/>
      <c r="C9" s="271"/>
      <c r="D9" s="272"/>
      <c r="E9" s="273"/>
      <c r="F9" s="273"/>
      <c r="G9" s="274"/>
      <c r="H9" s="278"/>
      <c r="I9" s="279"/>
      <c r="J9" s="279"/>
      <c r="K9" s="279"/>
      <c r="L9" s="279"/>
      <c r="M9" s="279"/>
      <c r="N9" s="279"/>
      <c r="O9" s="279"/>
      <c r="P9" s="279"/>
      <c r="Q9" s="279"/>
      <c r="R9" s="279"/>
      <c r="S9" s="280"/>
      <c r="T9" s="269"/>
      <c r="U9" s="270"/>
      <c r="V9" s="271"/>
      <c r="W9" s="281"/>
      <c r="X9" s="282"/>
      <c r="Y9" s="282"/>
      <c r="Z9" s="282"/>
      <c r="AA9" s="282"/>
      <c r="AB9" s="282"/>
      <c r="AC9" s="282"/>
      <c r="AD9" s="282"/>
      <c r="AE9" s="282"/>
      <c r="AF9" s="283"/>
      <c r="AG9" s="284"/>
      <c r="AH9" s="285"/>
      <c r="AI9" s="285"/>
      <c r="AJ9" s="285"/>
      <c r="AK9" s="285"/>
      <c r="AL9" s="285"/>
      <c r="AM9" s="286"/>
    </row>
    <row r="10" spans="1:48" s="3" customFormat="1" ht="20.25" customHeight="1">
      <c r="A10" s="26" t="s">
        <v>118</v>
      </c>
      <c r="B10" s="24"/>
      <c r="C10" s="27"/>
      <c r="D10" s="27"/>
      <c r="E10" s="25"/>
      <c r="F10" s="25"/>
      <c r="G10" s="25"/>
      <c r="H10" s="25"/>
      <c r="I10" s="25"/>
      <c r="J10" s="25"/>
      <c r="K10" s="28"/>
      <c r="L10" s="320"/>
      <c r="M10" s="321"/>
      <c r="N10" s="321"/>
      <c r="O10" s="321"/>
      <c r="P10" s="321"/>
      <c r="Q10" s="321"/>
      <c r="R10" s="321"/>
      <c r="S10" s="321"/>
      <c r="T10" s="321"/>
      <c r="U10" s="321"/>
      <c r="V10" s="321"/>
      <c r="W10" s="321"/>
      <c r="X10" s="321"/>
      <c r="Y10" s="322"/>
      <c r="Z10" s="315" t="s">
        <v>40</v>
      </c>
      <c r="AA10" s="316"/>
      <c r="AB10" s="317"/>
      <c r="AC10" s="291"/>
      <c r="AD10" s="291"/>
      <c r="AE10" s="318" t="s">
        <v>13</v>
      </c>
      <c r="AF10" s="319"/>
      <c r="AG10" s="312" t="s">
        <v>121</v>
      </c>
      <c r="AH10" s="313"/>
      <c r="AI10" s="314"/>
      <c r="AJ10" s="291"/>
      <c r="AK10" s="291"/>
      <c r="AL10" s="318" t="s">
        <v>13</v>
      </c>
      <c r="AM10" s="319"/>
      <c r="AP10" s="302"/>
      <c r="AQ10" s="302"/>
      <c r="AR10" s="302"/>
      <c r="AS10" s="302"/>
      <c r="AT10" s="302"/>
      <c r="AU10" s="302"/>
    </row>
    <row r="11" spans="1:48" s="3" customFormat="1" ht="18" customHeight="1">
      <c r="A11" s="323" t="s">
        <v>6</v>
      </c>
      <c r="B11" s="324"/>
      <c r="C11" s="324"/>
      <c r="D11" s="324"/>
      <c r="E11" s="324"/>
      <c r="F11" s="324"/>
      <c r="G11" s="324"/>
      <c r="H11" s="325"/>
      <c r="I11" s="199"/>
      <c r="J11" s="202" t="s">
        <v>144</v>
      </c>
      <c r="K11" s="46"/>
      <c r="L11" s="47"/>
      <c r="M11" s="47"/>
      <c r="N11" s="47"/>
      <c r="O11" s="47"/>
      <c r="P11" s="47"/>
      <c r="Q11" s="47"/>
      <c r="R11" s="47"/>
      <c r="S11" s="47"/>
      <c r="T11" s="47"/>
      <c r="U11" s="47"/>
      <c r="V11" s="47"/>
      <c r="W11" s="47"/>
      <c r="X11" s="204"/>
      <c r="Y11" s="199"/>
      <c r="Z11" s="45" t="s">
        <v>145</v>
      </c>
      <c r="AA11" s="46"/>
      <c r="AB11" s="47"/>
      <c r="AC11" s="47"/>
      <c r="AD11" s="47"/>
      <c r="AE11" s="47"/>
      <c r="AF11" s="47"/>
      <c r="AG11" s="47"/>
      <c r="AH11" s="47"/>
      <c r="AI11" s="47"/>
      <c r="AJ11" s="47"/>
      <c r="AK11" s="47"/>
      <c r="AL11" s="47"/>
      <c r="AM11" s="51"/>
    </row>
    <row r="12" spans="1:48" s="3" customFormat="1" ht="18" customHeight="1">
      <c r="A12" s="326"/>
      <c r="B12" s="327"/>
      <c r="C12" s="327"/>
      <c r="D12" s="327"/>
      <c r="E12" s="327"/>
      <c r="F12" s="327"/>
      <c r="G12" s="327"/>
      <c r="H12" s="328"/>
      <c r="I12" s="200"/>
      <c r="J12" s="203" t="s">
        <v>47</v>
      </c>
      <c r="K12" s="49"/>
      <c r="L12" s="50"/>
      <c r="M12" s="50"/>
      <c r="N12" s="50"/>
      <c r="O12" s="50"/>
      <c r="P12" s="50"/>
      <c r="Q12" s="50"/>
      <c r="R12" s="50"/>
      <c r="S12" s="50"/>
      <c r="T12" s="50"/>
      <c r="U12" s="49"/>
      <c r="V12" s="50"/>
      <c r="W12" s="50"/>
      <c r="X12" s="205"/>
      <c r="Y12" s="201"/>
      <c r="Z12" s="52" t="s">
        <v>46</v>
      </c>
      <c r="AA12" s="49"/>
      <c r="AB12" s="50"/>
      <c r="AC12" s="50"/>
      <c r="AD12" s="50"/>
      <c r="AE12" s="50"/>
      <c r="AF12" s="50"/>
      <c r="AG12" s="50"/>
      <c r="AH12" s="50"/>
      <c r="AI12" s="50"/>
      <c r="AJ12" s="50"/>
      <c r="AK12" s="50"/>
      <c r="AL12" s="50"/>
      <c r="AM12" s="53"/>
    </row>
    <row r="13" spans="1:48" s="3" customFormat="1" ht="9" hidden="1" customHeight="1">
      <c r="A13" s="54"/>
      <c r="B13" s="55"/>
      <c r="C13" s="55"/>
      <c r="D13" s="55"/>
      <c r="E13" s="55"/>
      <c r="F13" s="55"/>
      <c r="G13" s="55"/>
      <c r="H13" s="55"/>
      <c r="I13" s="56"/>
      <c r="J13" s="57"/>
      <c r="K13" s="56"/>
      <c r="L13" s="58"/>
      <c r="M13" s="58"/>
      <c r="N13" s="58"/>
      <c r="O13" s="58"/>
      <c r="P13" s="58"/>
      <c r="Q13" s="58"/>
      <c r="R13" s="58"/>
      <c r="S13" s="58"/>
      <c r="T13" s="58"/>
      <c r="U13" s="59"/>
      <c r="V13" s="58"/>
      <c r="W13" s="58"/>
      <c r="X13" s="58"/>
      <c r="Y13" s="48"/>
      <c r="Z13" s="52"/>
      <c r="AA13" s="49"/>
      <c r="AB13" s="50"/>
      <c r="AC13" s="50"/>
      <c r="AD13" s="50"/>
      <c r="AE13" s="50"/>
      <c r="AF13" s="50"/>
      <c r="AG13" s="50"/>
      <c r="AH13" s="50"/>
      <c r="AI13" s="50"/>
      <c r="AJ13" s="50"/>
      <c r="AK13" s="50"/>
      <c r="AL13" s="58"/>
      <c r="AM13" s="60"/>
    </row>
    <row r="14" spans="1:48" s="3" customFormat="1" ht="12" hidden="1">
      <c r="A14" s="298" t="s">
        <v>235</v>
      </c>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300"/>
    </row>
    <row r="15" spans="1:48" s="3" customFormat="1" ht="4.5" hidden="1" customHeight="1">
      <c r="A15" s="61"/>
      <c r="B15" s="61"/>
      <c r="C15" s="61"/>
      <c r="D15" s="61"/>
      <c r="E15" s="61"/>
      <c r="F15" s="61"/>
      <c r="G15" s="61"/>
      <c r="H15" s="61"/>
      <c r="I15" s="57"/>
      <c r="J15" s="62"/>
      <c r="K15" s="56"/>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row>
    <row r="16" spans="1:48" s="3" customFormat="1" ht="18" hidden="1" customHeight="1">
      <c r="A16" s="373" t="s">
        <v>267</v>
      </c>
      <c r="B16" s="374"/>
      <c r="C16" s="374"/>
      <c r="D16" s="374"/>
      <c r="E16" s="374"/>
      <c r="F16" s="374"/>
      <c r="G16" s="374"/>
      <c r="H16" s="374"/>
      <c r="I16" s="374" t="s">
        <v>226</v>
      </c>
      <c r="J16" s="374"/>
      <c r="K16" s="374"/>
      <c r="L16" s="374"/>
      <c r="M16" s="374"/>
      <c r="N16" s="374"/>
      <c r="O16" s="374"/>
      <c r="P16" s="374"/>
      <c r="Q16" s="374" t="s">
        <v>227</v>
      </c>
      <c r="R16" s="374"/>
      <c r="S16" s="373" t="s">
        <v>232</v>
      </c>
      <c r="T16" s="374"/>
      <c r="U16" s="374"/>
      <c r="V16" s="374"/>
      <c r="W16" s="374"/>
      <c r="X16" s="374"/>
      <c r="Y16" s="374"/>
      <c r="Z16" s="373" t="s">
        <v>230</v>
      </c>
      <c r="AA16" s="374"/>
      <c r="AB16" s="374"/>
      <c r="AC16" s="374"/>
      <c r="AD16" s="374"/>
      <c r="AE16" s="374"/>
      <c r="AF16" s="374"/>
      <c r="AG16" s="374"/>
      <c r="AH16" s="374"/>
      <c r="AI16" s="374"/>
      <c r="AJ16" s="374"/>
      <c r="AK16" s="374"/>
      <c r="AL16" s="374"/>
      <c r="AM16" s="374"/>
    </row>
    <row r="17" spans="1:50" s="3" customFormat="1" ht="18" hidden="1" customHeight="1">
      <c r="A17" s="374"/>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row>
    <row r="18" spans="1:50" s="3" customFormat="1" ht="15" hidden="1" customHeight="1">
      <c r="A18" s="395"/>
      <c r="B18" s="396"/>
      <c r="C18" s="396"/>
      <c r="D18" s="396"/>
      <c r="E18" s="396"/>
      <c r="F18" s="396"/>
      <c r="G18" s="264"/>
      <c r="H18" s="394"/>
      <c r="I18" s="367"/>
      <c r="J18" s="368"/>
      <c r="K18" s="368"/>
      <c r="L18" s="368"/>
      <c r="M18" s="368"/>
      <c r="N18" s="368"/>
      <c r="O18" s="368"/>
      <c r="P18" s="369"/>
      <c r="Q18" s="375" t="s">
        <v>239</v>
      </c>
      <c r="R18" s="376"/>
      <c r="S18" s="379"/>
      <c r="T18" s="381"/>
      <c r="U18" s="383"/>
      <c r="V18" s="381"/>
      <c r="W18" s="383"/>
      <c r="X18" s="381"/>
      <c r="Y18" s="385"/>
      <c r="Z18" s="370"/>
      <c r="AA18" s="371"/>
      <c r="AB18" s="371"/>
      <c r="AC18" s="371"/>
      <c r="AD18" s="371"/>
      <c r="AE18" s="371"/>
      <c r="AF18" s="371"/>
      <c r="AG18" s="371"/>
      <c r="AH18" s="371"/>
      <c r="AI18" s="371"/>
      <c r="AJ18" s="371"/>
      <c r="AK18" s="371"/>
      <c r="AL18" s="371"/>
      <c r="AM18" s="372"/>
    </row>
    <row r="19" spans="1:50" s="3" customFormat="1" ht="15" hidden="1" customHeight="1">
      <c r="A19" s="397" t="s">
        <v>268</v>
      </c>
      <c r="B19" s="398"/>
      <c r="C19" s="398"/>
      <c r="D19" s="398"/>
      <c r="E19" s="189"/>
      <c r="F19" s="190"/>
      <c r="G19" s="191"/>
      <c r="H19" s="192"/>
      <c r="I19" s="387" t="s">
        <v>231</v>
      </c>
      <c r="J19" s="346"/>
      <c r="K19" s="346"/>
      <c r="L19" s="346"/>
      <c r="M19" s="347"/>
      <c r="N19" s="9"/>
      <c r="O19" s="193"/>
      <c r="P19" s="194"/>
      <c r="Q19" s="377"/>
      <c r="R19" s="378"/>
      <c r="S19" s="380"/>
      <c r="T19" s="382"/>
      <c r="U19" s="384"/>
      <c r="V19" s="382"/>
      <c r="W19" s="384"/>
      <c r="X19" s="382"/>
      <c r="Y19" s="386"/>
      <c r="Z19" s="380"/>
      <c r="AA19" s="384"/>
      <c r="AB19" s="384"/>
      <c r="AC19" s="384"/>
      <c r="AD19" s="384"/>
      <c r="AE19" s="384"/>
      <c r="AF19" s="384"/>
      <c r="AG19" s="384"/>
      <c r="AH19" s="384"/>
      <c r="AI19" s="384"/>
      <c r="AJ19" s="384"/>
      <c r="AK19" s="384"/>
      <c r="AL19" s="384"/>
      <c r="AM19" s="386"/>
    </row>
    <row r="20" spans="1:50" s="3" customFormat="1" ht="8.15" hidden="1" customHeight="1">
      <c r="A20" s="61"/>
      <c r="B20" s="61"/>
      <c r="C20" s="61"/>
      <c r="D20" s="61"/>
      <c r="E20" s="61"/>
      <c r="F20" s="61"/>
      <c r="G20" s="61"/>
      <c r="H20" s="61"/>
      <c r="I20" s="57"/>
      <c r="J20" s="62"/>
      <c r="K20" s="56"/>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row>
    <row r="21" spans="1:50" s="3" customFormat="1" ht="18" hidden="1" customHeight="1">
      <c r="A21" s="388" t="s">
        <v>233</v>
      </c>
      <c r="B21" s="403"/>
      <c r="C21" s="403"/>
      <c r="D21" s="403"/>
      <c r="E21" s="403"/>
      <c r="F21" s="403"/>
      <c r="G21" s="403"/>
      <c r="H21" s="404"/>
      <c r="I21" s="414" t="s">
        <v>270</v>
      </c>
      <c r="J21" s="415"/>
      <c r="K21" s="415"/>
      <c r="L21" s="415"/>
      <c r="M21" s="415"/>
      <c r="N21" s="416"/>
      <c r="O21" s="420" t="s">
        <v>264</v>
      </c>
      <c r="P21" s="421"/>
      <c r="Q21" s="422"/>
      <c r="R21" s="388" t="s">
        <v>232</v>
      </c>
      <c r="S21" s="389"/>
      <c r="T21" s="389"/>
      <c r="U21" s="389"/>
      <c r="V21" s="389"/>
      <c r="W21" s="389"/>
      <c r="X21" s="389"/>
      <c r="Y21" s="390"/>
      <c r="Z21" s="373" t="s">
        <v>230</v>
      </c>
      <c r="AA21" s="374"/>
      <c r="AB21" s="374"/>
      <c r="AC21" s="374"/>
      <c r="AD21" s="374"/>
      <c r="AE21" s="374"/>
      <c r="AF21" s="374"/>
      <c r="AG21" s="374"/>
      <c r="AH21" s="374"/>
      <c r="AI21" s="374"/>
      <c r="AJ21" s="374"/>
      <c r="AK21" s="374"/>
      <c r="AL21" s="374"/>
      <c r="AM21" s="374"/>
    </row>
    <row r="22" spans="1:50" s="3" customFormat="1" ht="18" hidden="1" customHeight="1">
      <c r="A22" s="405"/>
      <c r="B22" s="406"/>
      <c r="C22" s="406"/>
      <c r="D22" s="406"/>
      <c r="E22" s="406"/>
      <c r="F22" s="406"/>
      <c r="G22" s="406"/>
      <c r="H22" s="407"/>
      <c r="I22" s="417"/>
      <c r="J22" s="418"/>
      <c r="K22" s="418"/>
      <c r="L22" s="418"/>
      <c r="M22" s="418"/>
      <c r="N22" s="419"/>
      <c r="O22" s="423"/>
      <c r="P22" s="424"/>
      <c r="Q22" s="425"/>
      <c r="R22" s="391"/>
      <c r="S22" s="392"/>
      <c r="T22" s="392"/>
      <c r="U22" s="392"/>
      <c r="V22" s="392"/>
      <c r="W22" s="392"/>
      <c r="X22" s="392"/>
      <c r="Y22" s="393"/>
      <c r="Z22" s="374"/>
      <c r="AA22" s="374"/>
      <c r="AB22" s="374"/>
      <c r="AC22" s="374"/>
      <c r="AD22" s="374"/>
      <c r="AE22" s="374"/>
      <c r="AF22" s="374"/>
      <c r="AG22" s="374"/>
      <c r="AH22" s="374"/>
      <c r="AI22" s="374"/>
      <c r="AJ22" s="374"/>
      <c r="AK22" s="374"/>
      <c r="AL22" s="374"/>
      <c r="AM22" s="374"/>
    </row>
    <row r="23" spans="1:50" s="3" customFormat="1" ht="15" hidden="1" customHeight="1">
      <c r="A23" s="408" t="s">
        <v>234</v>
      </c>
      <c r="B23" s="409"/>
      <c r="C23" s="409"/>
      <c r="D23" s="409"/>
      <c r="E23" s="409"/>
      <c r="F23" s="409"/>
      <c r="G23" s="409"/>
      <c r="H23" s="410"/>
      <c r="I23" s="428"/>
      <c r="J23" s="381"/>
      <c r="K23" s="381"/>
      <c r="L23" s="383"/>
      <c r="M23" s="381"/>
      <c r="N23" s="399"/>
      <c r="O23" s="401"/>
      <c r="P23" s="381"/>
      <c r="Q23" s="399"/>
      <c r="R23" s="379"/>
      <c r="S23" s="381"/>
      <c r="T23" s="381"/>
      <c r="U23" s="383"/>
      <c r="V23" s="381"/>
      <c r="W23" s="383"/>
      <c r="X23" s="381"/>
      <c r="Y23" s="385"/>
      <c r="Z23" s="370"/>
      <c r="AA23" s="371"/>
      <c r="AB23" s="371"/>
      <c r="AC23" s="371"/>
      <c r="AD23" s="371"/>
      <c r="AE23" s="371"/>
      <c r="AF23" s="371"/>
      <c r="AG23" s="371"/>
      <c r="AH23" s="371"/>
      <c r="AI23" s="371"/>
      <c r="AJ23" s="371"/>
      <c r="AK23" s="371"/>
      <c r="AL23" s="371"/>
      <c r="AM23" s="372"/>
    </row>
    <row r="24" spans="1:50" s="3" customFormat="1" ht="15" hidden="1" customHeight="1">
      <c r="A24" s="411"/>
      <c r="B24" s="412"/>
      <c r="C24" s="412"/>
      <c r="D24" s="412"/>
      <c r="E24" s="412"/>
      <c r="F24" s="412"/>
      <c r="G24" s="412"/>
      <c r="H24" s="413"/>
      <c r="I24" s="429"/>
      <c r="J24" s="382"/>
      <c r="K24" s="382"/>
      <c r="L24" s="384"/>
      <c r="M24" s="382"/>
      <c r="N24" s="400"/>
      <c r="O24" s="402"/>
      <c r="P24" s="426"/>
      <c r="Q24" s="427"/>
      <c r="R24" s="380"/>
      <c r="S24" s="382"/>
      <c r="T24" s="382"/>
      <c r="U24" s="384"/>
      <c r="V24" s="382"/>
      <c r="W24" s="384"/>
      <c r="X24" s="382"/>
      <c r="Y24" s="386"/>
      <c r="Z24" s="380"/>
      <c r="AA24" s="384"/>
      <c r="AB24" s="384"/>
      <c r="AC24" s="384"/>
      <c r="AD24" s="384"/>
      <c r="AE24" s="384"/>
      <c r="AF24" s="384"/>
      <c r="AG24" s="384"/>
      <c r="AH24" s="384"/>
      <c r="AI24" s="384"/>
      <c r="AJ24" s="384"/>
      <c r="AK24" s="384"/>
      <c r="AL24" s="384"/>
      <c r="AM24" s="386"/>
    </row>
    <row r="25" spans="1:50" s="3" customFormat="1" ht="9" customHeight="1">
      <c r="A25" s="61"/>
      <c r="B25" s="61"/>
      <c r="C25" s="61"/>
      <c r="D25" s="61"/>
      <c r="E25" s="61"/>
      <c r="F25" s="61"/>
      <c r="G25" s="61"/>
      <c r="H25" s="61"/>
      <c r="I25" s="57"/>
      <c r="J25" s="62"/>
      <c r="K25" s="56"/>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row>
    <row r="26" spans="1:50" s="3" customFormat="1" ht="12">
      <c r="A26" s="263" t="s">
        <v>288</v>
      </c>
      <c r="B26" s="264"/>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5"/>
    </row>
    <row r="27" spans="1:50" s="3" customFormat="1" ht="6" customHeight="1" thickBot="1">
      <c r="A27" s="61"/>
      <c r="B27" s="61"/>
      <c r="C27" s="61"/>
      <c r="D27" s="61"/>
      <c r="E27" s="61"/>
      <c r="F27" s="61"/>
      <c r="G27" s="61"/>
      <c r="H27" s="61"/>
      <c r="I27" s="57"/>
      <c r="J27" s="62"/>
      <c r="K27" s="56"/>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row>
    <row r="28" spans="1:50" s="3" customFormat="1" ht="19.5" customHeight="1" thickBot="1">
      <c r="A28" s="63" t="s">
        <v>186</v>
      </c>
      <c r="B28" s="61"/>
      <c r="C28" s="61"/>
      <c r="D28" s="61"/>
      <c r="E28" s="61"/>
      <c r="F28" s="61"/>
      <c r="G28" s="61"/>
      <c r="H28" s="61"/>
      <c r="I28" s="173" t="s">
        <v>136</v>
      </c>
      <c r="J28" s="62"/>
      <c r="K28" s="56"/>
      <c r="L28" s="58"/>
      <c r="M28" s="58"/>
      <c r="N28" s="58"/>
      <c r="O28" s="58"/>
      <c r="P28" s="58"/>
      <c r="Q28" s="58"/>
      <c r="R28" s="58"/>
      <c r="S28" s="58"/>
      <c r="T28" s="58"/>
      <c r="U28" s="58"/>
      <c r="V28" s="58"/>
      <c r="W28" s="58"/>
      <c r="X28" s="58"/>
      <c r="Y28" s="58"/>
      <c r="Z28" s="58"/>
      <c r="AA28" s="58"/>
      <c r="AB28" s="58"/>
      <c r="AC28" s="58"/>
      <c r="AD28" s="58"/>
      <c r="AE28" s="295" t="s">
        <v>279</v>
      </c>
      <c r="AF28" s="296"/>
      <c r="AG28" s="296"/>
      <c r="AH28" s="297"/>
      <c r="AI28" s="329">
        <f>(20*M29+5*V29)*10+AE29</f>
        <v>0</v>
      </c>
      <c r="AJ28" s="330"/>
      <c r="AK28" s="330"/>
      <c r="AL28" s="303" t="s">
        <v>12</v>
      </c>
      <c r="AM28" s="304"/>
    </row>
    <row r="29" spans="1:50" s="3" customFormat="1" ht="19.5" customHeight="1">
      <c r="A29" s="29" t="s">
        <v>36</v>
      </c>
      <c r="B29" s="30"/>
      <c r="C29" s="31"/>
      <c r="D29" s="31"/>
      <c r="E29" s="31"/>
      <c r="F29" s="31"/>
      <c r="G29" s="32"/>
      <c r="H29" s="305" t="s">
        <v>37</v>
      </c>
      <c r="I29" s="306"/>
      <c r="J29" s="306"/>
      <c r="K29" s="306"/>
      <c r="L29" s="307"/>
      <c r="M29" s="308">
        <f>COUNTIFS(職員表!$H6:$H85,$H$7,職員表!$O6:$O85,20,職員表!I$6:I$85,個票1!$L$10)</f>
        <v>0</v>
      </c>
      <c r="N29" s="308"/>
      <c r="O29" s="308"/>
      <c r="P29" s="21" t="s">
        <v>38</v>
      </c>
      <c r="Q29" s="309" t="s">
        <v>39</v>
      </c>
      <c r="R29" s="310"/>
      <c r="S29" s="310"/>
      <c r="T29" s="310"/>
      <c r="U29" s="311"/>
      <c r="V29" s="308">
        <f>COUNTIFS(職員表!$H6:$H85,$H$7,職員表!$O6:$O85,5,職員表!I$6:I$85,個票1!$L$10)</f>
        <v>0</v>
      </c>
      <c r="W29" s="308"/>
      <c r="X29" s="308"/>
      <c r="Y29" s="71" t="s">
        <v>38</v>
      </c>
      <c r="Z29" s="129" t="s">
        <v>137</v>
      </c>
      <c r="AA29" s="130"/>
      <c r="AB29" s="130"/>
      <c r="AC29" s="130"/>
      <c r="AD29" s="131"/>
      <c r="AE29" s="293"/>
      <c r="AF29" s="294"/>
      <c r="AG29" s="294"/>
      <c r="AH29" s="353" t="s">
        <v>12</v>
      </c>
      <c r="AI29" s="353"/>
      <c r="AJ29" s="136" t="s">
        <v>138</v>
      </c>
      <c r="AK29" s="50"/>
      <c r="AL29" s="50"/>
      <c r="AM29" s="53"/>
      <c r="AO29" s="3">
        <f>IF(M29=0,,"有")</f>
        <v>0</v>
      </c>
      <c r="AX29" s="3">
        <f>IF(L29=0,,"有")</f>
        <v>0</v>
      </c>
    </row>
    <row r="30" spans="1:50" s="3" customFormat="1" ht="7.5" customHeight="1" thickBot="1">
      <c r="A30" s="61"/>
      <c r="B30" s="61"/>
      <c r="C30" s="61"/>
      <c r="D30" s="61"/>
      <c r="E30" s="61"/>
      <c r="F30" s="61"/>
      <c r="G30" s="61"/>
      <c r="H30" s="61"/>
      <c r="I30" s="57"/>
      <c r="J30" s="62"/>
      <c r="K30" s="56"/>
      <c r="L30" s="58"/>
      <c r="M30" s="58"/>
      <c r="N30" s="58"/>
      <c r="O30" s="58"/>
      <c r="P30" s="58"/>
      <c r="Q30" s="58"/>
      <c r="R30" s="58"/>
      <c r="S30" s="58"/>
      <c r="T30" s="58"/>
      <c r="U30" s="58"/>
      <c r="V30" s="58"/>
      <c r="W30" s="58"/>
      <c r="X30" s="95"/>
      <c r="Y30" s="43"/>
      <c r="Z30" s="43"/>
      <c r="AA30" s="43"/>
      <c r="AB30" s="43"/>
      <c r="AC30" s="43"/>
      <c r="AD30" s="47"/>
      <c r="AE30" s="58"/>
      <c r="AF30" s="58"/>
      <c r="AG30" s="58"/>
      <c r="AH30" s="58"/>
      <c r="AI30" s="58"/>
      <c r="AJ30" s="58"/>
      <c r="AK30" s="58"/>
      <c r="AL30" s="58"/>
      <c r="AM30" s="58"/>
    </row>
    <row r="31" spans="1:50" ht="19.5" customHeight="1" thickBot="1">
      <c r="A31" s="64" t="s">
        <v>212</v>
      </c>
      <c r="B31" s="61"/>
      <c r="C31" s="55"/>
      <c r="D31" s="61"/>
      <c r="E31" s="65"/>
      <c r="F31" s="61"/>
      <c r="G31" s="61"/>
      <c r="H31" s="61"/>
      <c r="I31" s="61"/>
      <c r="J31" s="66"/>
      <c r="K31" s="66"/>
      <c r="L31" s="66"/>
      <c r="M31" s="66"/>
      <c r="N31" s="66"/>
      <c r="O31" s="67"/>
      <c r="P31" s="68"/>
      <c r="Q31" s="69"/>
      <c r="R31" s="69"/>
      <c r="S31" s="66"/>
      <c r="T31" s="62"/>
      <c r="U31" s="66"/>
      <c r="V31" s="66"/>
      <c r="W31" s="55"/>
      <c r="X31" s="331" t="s">
        <v>120</v>
      </c>
      <c r="Y31" s="332"/>
      <c r="Z31" s="332"/>
      <c r="AA31" s="332"/>
      <c r="AB31" s="333"/>
      <c r="AC31" s="334" t="s">
        <v>119</v>
      </c>
      <c r="AD31" s="99" t="s">
        <v>280</v>
      </c>
      <c r="AE31" s="100"/>
      <c r="AF31" s="100"/>
      <c r="AG31" s="101"/>
      <c r="AH31" s="100"/>
      <c r="AI31" s="329" t="e">
        <f>MIN(X32,ROUNDDOWN(H44/1000,0),AI32)</f>
        <v>#N/A</v>
      </c>
      <c r="AJ31" s="330"/>
      <c r="AK31" s="330"/>
      <c r="AL31" s="303" t="s">
        <v>12</v>
      </c>
      <c r="AM31" s="304"/>
    </row>
    <row r="32" spans="1:50">
      <c r="A32" s="64"/>
      <c r="B32" s="61"/>
      <c r="C32" s="143" t="s">
        <v>146</v>
      </c>
      <c r="D32" s="61"/>
      <c r="E32" s="65"/>
      <c r="F32" s="61"/>
      <c r="G32" s="61"/>
      <c r="H32" s="61"/>
      <c r="I32" s="61"/>
      <c r="J32" s="66"/>
      <c r="K32" s="66"/>
      <c r="L32" s="66"/>
      <c r="M32" s="66"/>
      <c r="N32" s="66"/>
      <c r="O32" s="67"/>
      <c r="P32" s="68"/>
      <c r="Q32" s="69"/>
      <c r="R32" s="69"/>
      <c r="S32" s="66"/>
      <c r="T32" s="62"/>
      <c r="U32" s="66"/>
      <c r="V32" s="66"/>
      <c r="W32" s="70"/>
      <c r="X32" s="335" t="e">
        <f>VLOOKUP(L10,計算用!A3:G43,2,FALSE)</f>
        <v>#N/A</v>
      </c>
      <c r="Y32" s="336"/>
      <c r="Z32" s="336"/>
      <c r="AA32" s="337" t="s">
        <v>12</v>
      </c>
      <c r="AB32" s="338"/>
      <c r="AC32" s="334"/>
      <c r="AD32" s="197" t="s">
        <v>281</v>
      </c>
      <c r="AE32" s="102"/>
      <c r="AF32" s="102"/>
      <c r="AG32" s="102"/>
      <c r="AH32" s="104"/>
      <c r="AI32" s="293"/>
      <c r="AJ32" s="294"/>
      <c r="AK32" s="294"/>
      <c r="AL32" s="339" t="s">
        <v>12</v>
      </c>
      <c r="AM32" s="340"/>
      <c r="AV32" s="3"/>
    </row>
    <row r="33" spans="1:48">
      <c r="A33" s="55" t="s">
        <v>147</v>
      </c>
      <c r="B33" s="61"/>
      <c r="C33" s="55"/>
      <c r="D33" s="61"/>
      <c r="E33" s="65"/>
      <c r="F33" s="61"/>
      <c r="G33" s="61"/>
      <c r="H33" s="61"/>
      <c r="I33" s="61"/>
      <c r="J33" s="66"/>
      <c r="K33" s="66"/>
      <c r="L33" s="66"/>
      <c r="M33" s="66"/>
      <c r="N33" s="66"/>
      <c r="O33" s="67"/>
      <c r="P33" s="68"/>
      <c r="Q33" s="69"/>
      <c r="R33" s="69"/>
      <c r="S33" s="66"/>
      <c r="T33" s="62"/>
      <c r="U33" s="66"/>
      <c r="V33" s="66"/>
      <c r="W33" s="70"/>
      <c r="X33" s="335"/>
      <c r="Y33" s="336"/>
      <c r="Z33" s="336"/>
      <c r="AA33" s="337"/>
      <c r="AB33" s="338"/>
      <c r="AC33" s="334"/>
      <c r="AD33" s="198" t="s">
        <v>282</v>
      </c>
      <c r="AE33" s="103"/>
      <c r="AF33" s="103"/>
      <c r="AG33" s="103"/>
      <c r="AH33" s="96"/>
      <c r="AI33" s="341" t="e">
        <f>AI32-AI31</f>
        <v>#N/A</v>
      </c>
      <c r="AJ33" s="342"/>
      <c r="AK33" s="342"/>
      <c r="AL33" s="343" t="s">
        <v>12</v>
      </c>
      <c r="AM33" s="344"/>
    </row>
    <row r="34" spans="1:48" ht="15" customHeight="1">
      <c r="A34" s="236" t="s">
        <v>107</v>
      </c>
      <c r="B34" s="237"/>
      <c r="C34" s="237"/>
      <c r="D34" s="237"/>
      <c r="E34" s="237"/>
      <c r="F34" s="237"/>
      <c r="G34" s="238"/>
      <c r="H34" s="237" t="s">
        <v>108</v>
      </c>
      <c r="I34" s="237"/>
      <c r="J34" s="237"/>
      <c r="K34" s="237"/>
      <c r="L34" s="237"/>
      <c r="M34" s="236" t="s">
        <v>7</v>
      </c>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8"/>
    </row>
    <row r="35" spans="1:48" ht="15" customHeight="1">
      <c r="A35" s="132" t="s">
        <v>109</v>
      </c>
      <c r="B35" s="133"/>
      <c r="C35" s="133"/>
      <c r="D35" s="133"/>
      <c r="E35" s="134"/>
      <c r="F35" s="134"/>
      <c r="G35" s="135"/>
      <c r="H35" s="301"/>
      <c r="I35" s="301"/>
      <c r="J35" s="301"/>
      <c r="K35" s="301"/>
      <c r="L35" s="301"/>
      <c r="M35" s="364"/>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6"/>
    </row>
    <row r="36" spans="1:48" ht="15" customHeight="1">
      <c r="A36" s="72" t="s">
        <v>110</v>
      </c>
      <c r="B36" s="73"/>
      <c r="C36" s="73"/>
      <c r="D36" s="73"/>
      <c r="E36" s="74"/>
      <c r="F36" s="74"/>
      <c r="G36" s="75"/>
      <c r="H36" s="239"/>
      <c r="I36" s="239"/>
      <c r="J36" s="239"/>
      <c r="K36" s="239"/>
      <c r="L36" s="239"/>
      <c r="M36" s="240"/>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2"/>
    </row>
    <row r="37" spans="1:48" ht="15" customHeight="1">
      <c r="A37" s="72" t="s">
        <v>111</v>
      </c>
      <c r="B37" s="73"/>
      <c r="C37" s="73"/>
      <c r="D37" s="73"/>
      <c r="E37" s="74"/>
      <c r="F37" s="74"/>
      <c r="G37" s="75"/>
      <c r="H37" s="239"/>
      <c r="I37" s="239"/>
      <c r="J37" s="239"/>
      <c r="K37" s="239"/>
      <c r="L37" s="239"/>
      <c r="M37" s="240"/>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2"/>
    </row>
    <row r="38" spans="1:48" ht="15" customHeight="1">
      <c r="A38" s="72" t="s">
        <v>112</v>
      </c>
      <c r="B38" s="73"/>
      <c r="C38" s="73"/>
      <c r="D38" s="73"/>
      <c r="E38" s="74"/>
      <c r="F38" s="74"/>
      <c r="G38" s="75"/>
      <c r="H38" s="239"/>
      <c r="I38" s="239"/>
      <c r="J38" s="239"/>
      <c r="K38" s="239"/>
      <c r="L38" s="239"/>
      <c r="M38" s="240"/>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2"/>
    </row>
    <row r="39" spans="1:48" ht="15" customHeight="1">
      <c r="A39" s="72" t="s">
        <v>113</v>
      </c>
      <c r="B39" s="73"/>
      <c r="C39" s="73"/>
      <c r="D39" s="73"/>
      <c r="E39" s="74"/>
      <c r="F39" s="74"/>
      <c r="G39" s="75"/>
      <c r="H39" s="239"/>
      <c r="I39" s="239"/>
      <c r="J39" s="239"/>
      <c r="K39" s="239"/>
      <c r="L39" s="239"/>
      <c r="M39" s="240"/>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2"/>
    </row>
    <row r="40" spans="1:48" ht="15" customHeight="1">
      <c r="A40" s="72" t="s">
        <v>114</v>
      </c>
      <c r="B40" s="73"/>
      <c r="C40" s="73"/>
      <c r="D40" s="73"/>
      <c r="E40" s="74"/>
      <c r="F40" s="74"/>
      <c r="G40" s="75"/>
      <c r="H40" s="239"/>
      <c r="I40" s="239"/>
      <c r="J40" s="239"/>
      <c r="K40" s="239"/>
      <c r="L40" s="239"/>
      <c r="M40" s="240"/>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2"/>
      <c r="AV40" s="3"/>
    </row>
    <row r="41" spans="1:48" ht="15" customHeight="1">
      <c r="A41" s="72" t="s">
        <v>115</v>
      </c>
      <c r="B41" s="73"/>
      <c r="C41" s="73"/>
      <c r="D41" s="73"/>
      <c r="E41" s="74"/>
      <c r="F41" s="74"/>
      <c r="G41" s="75"/>
      <c r="H41" s="239"/>
      <c r="I41" s="239"/>
      <c r="J41" s="239"/>
      <c r="K41" s="239"/>
      <c r="L41" s="239"/>
      <c r="M41" s="240"/>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2"/>
    </row>
    <row r="42" spans="1:48" ht="15" customHeight="1">
      <c r="A42" s="72" t="s">
        <v>116</v>
      </c>
      <c r="B42" s="76"/>
      <c r="C42" s="76"/>
      <c r="D42" s="76"/>
      <c r="E42" s="76"/>
      <c r="F42" s="76"/>
      <c r="G42" s="77"/>
      <c r="H42" s="239"/>
      <c r="I42" s="239"/>
      <c r="J42" s="239"/>
      <c r="K42" s="239"/>
      <c r="L42" s="239"/>
      <c r="M42" s="240"/>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2"/>
    </row>
    <row r="43" spans="1:48" ht="15" customHeight="1">
      <c r="A43" s="78" t="s">
        <v>117</v>
      </c>
      <c r="B43" s="79"/>
      <c r="C43" s="79"/>
      <c r="D43" s="79"/>
      <c r="E43" s="80"/>
      <c r="F43" s="80"/>
      <c r="G43" s="81"/>
      <c r="H43" s="246"/>
      <c r="I43" s="246"/>
      <c r="J43" s="246"/>
      <c r="K43" s="246"/>
      <c r="L43" s="246"/>
      <c r="M43" s="247"/>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9"/>
    </row>
    <row r="44" spans="1:48" ht="15" customHeight="1">
      <c r="A44" s="82" t="s">
        <v>16</v>
      </c>
      <c r="B44" s="83"/>
      <c r="C44" s="83"/>
      <c r="D44" s="83"/>
      <c r="E44" s="83"/>
      <c r="F44" s="83"/>
      <c r="G44" s="84"/>
      <c r="H44" s="250">
        <f>SUM(H35:L43)</f>
        <v>0</v>
      </c>
      <c r="I44" s="250"/>
      <c r="J44" s="250"/>
      <c r="K44" s="250"/>
      <c r="L44" s="251"/>
      <c r="M44" s="252"/>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4"/>
    </row>
    <row r="45" spans="1:48" ht="7.5" customHeight="1">
      <c r="A45" s="85"/>
      <c r="B45" s="85"/>
      <c r="C45" s="85"/>
      <c r="D45" s="85"/>
      <c r="E45" s="86"/>
      <c r="F45" s="86"/>
      <c r="G45" s="86"/>
      <c r="H45" s="86"/>
      <c r="I45" s="86"/>
      <c r="J45" s="87"/>
      <c r="K45" s="87"/>
      <c r="L45" s="87"/>
      <c r="M45" s="87"/>
      <c r="N45" s="87"/>
      <c r="O45" s="88"/>
      <c r="P45" s="88"/>
      <c r="Q45" s="88"/>
      <c r="R45" s="88"/>
      <c r="S45" s="88"/>
      <c r="T45" s="88"/>
      <c r="U45" s="88"/>
      <c r="V45" s="88"/>
      <c r="W45" s="88"/>
      <c r="X45" s="88"/>
      <c r="Y45" s="88"/>
      <c r="Z45" s="88"/>
      <c r="AA45" s="88"/>
      <c r="AB45" s="88"/>
      <c r="AC45" s="88"/>
      <c r="AD45" s="88"/>
      <c r="AE45" s="88"/>
      <c r="AF45" s="88"/>
      <c r="AG45" s="88"/>
      <c r="AH45" s="146"/>
      <c r="AI45" s="88"/>
      <c r="AJ45" s="88"/>
      <c r="AK45" s="88"/>
      <c r="AL45" s="88"/>
      <c r="AM45" s="88"/>
    </row>
    <row r="46" spans="1:48" ht="19.5" customHeight="1" thickBot="1">
      <c r="A46" s="64" t="s">
        <v>213</v>
      </c>
      <c r="B46" s="61"/>
      <c r="C46" s="142"/>
      <c r="D46" s="61"/>
      <c r="E46" s="65"/>
      <c r="F46" s="61"/>
      <c r="G46" s="61"/>
      <c r="H46" s="61"/>
      <c r="I46" s="61"/>
      <c r="J46" s="66"/>
      <c r="K46" s="66"/>
      <c r="L46" s="66"/>
      <c r="M46" s="66"/>
      <c r="N46" s="66"/>
      <c r="O46" s="67"/>
      <c r="P46" s="68"/>
      <c r="Q46" s="69"/>
      <c r="R46" s="69"/>
      <c r="S46" s="66"/>
      <c r="T46" s="62"/>
      <c r="U46" s="66"/>
      <c r="V46" s="66"/>
      <c r="W46" s="142"/>
      <c r="X46" s="243" t="s">
        <v>120</v>
      </c>
      <c r="Y46" s="244"/>
      <c r="Z46" s="244"/>
      <c r="AA46" s="244"/>
      <c r="AB46" s="245"/>
      <c r="AC46" s="255"/>
      <c r="AD46" s="141"/>
      <c r="AE46" s="141"/>
      <c r="AF46" s="141"/>
      <c r="AG46" s="141"/>
      <c r="AH46" s="141"/>
      <c r="AI46" s="360"/>
      <c r="AJ46" s="360"/>
      <c r="AK46" s="360"/>
      <c r="AL46" s="361"/>
      <c r="AM46" s="361"/>
    </row>
    <row r="47" spans="1:48" ht="13.5" thickBot="1">
      <c r="A47" s="64"/>
      <c r="B47" s="61"/>
      <c r="C47" s="143" t="s">
        <v>183</v>
      </c>
      <c r="D47" s="61"/>
      <c r="E47" s="65"/>
      <c r="F47" s="61"/>
      <c r="G47" s="61"/>
      <c r="H47" s="61"/>
      <c r="I47" s="61"/>
      <c r="J47" s="66"/>
      <c r="K47" s="66"/>
      <c r="L47" s="66"/>
      <c r="M47" s="66"/>
      <c r="N47" s="66"/>
      <c r="O47" s="67"/>
      <c r="P47" s="68"/>
      <c r="Q47" s="69"/>
      <c r="R47" s="69"/>
      <c r="S47" s="66"/>
      <c r="T47" s="62"/>
      <c r="U47" s="66"/>
      <c r="V47" s="66"/>
      <c r="W47" s="70"/>
      <c r="X47" s="256" t="e">
        <f>VLOOKUP(L10,計算用!A3:G43,5,FALSE)</f>
        <v>#N/A</v>
      </c>
      <c r="Y47" s="257"/>
      <c r="Z47" s="257"/>
      <c r="AA47" s="258" t="s">
        <v>12</v>
      </c>
      <c r="AB47" s="259"/>
      <c r="AC47" s="255"/>
      <c r="AD47" s="141"/>
      <c r="AE47" s="295" t="s">
        <v>283</v>
      </c>
      <c r="AF47" s="296"/>
      <c r="AG47" s="296"/>
      <c r="AH47" s="297"/>
      <c r="AI47" s="362" t="str">
        <f>IF(OR(L10=計算用!A6, L10=計算用!A17,L10=計算用!A18,L10=計算用!A19,L10=計算用!A20,L10=計算用!A21,L10=計算用!A22,L10=計算用!A23),MIN(X47,ROUNDDOWN(H57/1000,0)),"")</f>
        <v/>
      </c>
      <c r="AJ47" s="363"/>
      <c r="AK47" s="363"/>
      <c r="AL47" s="303" t="s">
        <v>12</v>
      </c>
      <c r="AM47" s="304"/>
      <c r="AV47" s="3"/>
    </row>
    <row r="48" spans="1:48" ht="15" customHeight="1">
      <c r="A48" s="236" t="s">
        <v>107</v>
      </c>
      <c r="B48" s="237"/>
      <c r="C48" s="237"/>
      <c r="D48" s="237"/>
      <c r="E48" s="237"/>
      <c r="F48" s="237"/>
      <c r="G48" s="238"/>
      <c r="H48" s="237" t="s">
        <v>108</v>
      </c>
      <c r="I48" s="237"/>
      <c r="J48" s="237"/>
      <c r="K48" s="237"/>
      <c r="L48" s="237"/>
      <c r="M48" s="236" t="s">
        <v>7</v>
      </c>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8"/>
    </row>
    <row r="49" spans="1:39" ht="15" customHeight="1">
      <c r="A49" s="72" t="s">
        <v>184</v>
      </c>
      <c r="B49" s="73"/>
      <c r="C49" s="73"/>
      <c r="D49" s="73"/>
      <c r="E49" s="74"/>
      <c r="F49" s="74"/>
      <c r="G49" s="75"/>
      <c r="H49" s="239"/>
      <c r="I49" s="239"/>
      <c r="J49" s="239"/>
      <c r="K49" s="239"/>
      <c r="L49" s="239"/>
      <c r="M49" s="240"/>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2"/>
    </row>
    <row r="50" spans="1:39" ht="15" customHeight="1">
      <c r="A50" s="148" t="s">
        <v>192</v>
      </c>
      <c r="B50" s="73"/>
      <c r="C50" s="73"/>
      <c r="D50" s="73"/>
      <c r="E50" s="74"/>
      <c r="F50" s="74"/>
      <c r="G50" s="75"/>
      <c r="H50" s="239"/>
      <c r="I50" s="239"/>
      <c r="J50" s="239"/>
      <c r="K50" s="239"/>
      <c r="L50" s="239"/>
      <c r="M50" s="240"/>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2"/>
    </row>
    <row r="51" spans="1:39" ht="15" customHeight="1">
      <c r="A51" s="148" t="s">
        <v>193</v>
      </c>
      <c r="B51" s="73"/>
      <c r="C51" s="73"/>
      <c r="D51" s="73"/>
      <c r="E51" s="74"/>
      <c r="F51" s="74"/>
      <c r="G51" s="75"/>
      <c r="H51" s="239"/>
      <c r="I51" s="239"/>
      <c r="J51" s="239"/>
      <c r="K51" s="239"/>
      <c r="L51" s="239"/>
      <c r="M51" s="240"/>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2"/>
    </row>
    <row r="52" spans="1:39" ht="15" customHeight="1">
      <c r="A52" s="72" t="s">
        <v>114</v>
      </c>
      <c r="B52" s="73"/>
      <c r="C52" s="73"/>
      <c r="D52" s="73"/>
      <c r="E52" s="74"/>
      <c r="F52" s="74"/>
      <c r="G52" s="75"/>
      <c r="H52" s="239"/>
      <c r="I52" s="239"/>
      <c r="J52" s="239"/>
      <c r="K52" s="239"/>
      <c r="L52" s="239"/>
      <c r="M52" s="240"/>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2"/>
    </row>
    <row r="53" spans="1:39" ht="15" customHeight="1">
      <c r="A53" s="72" t="s">
        <v>112</v>
      </c>
      <c r="B53" s="73"/>
      <c r="C53" s="73"/>
      <c r="D53" s="73"/>
      <c r="E53" s="74"/>
      <c r="F53" s="74"/>
      <c r="G53" s="75"/>
      <c r="H53" s="239"/>
      <c r="I53" s="239"/>
      <c r="J53" s="239"/>
      <c r="K53" s="239"/>
      <c r="L53" s="239"/>
      <c r="M53" s="240"/>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2"/>
    </row>
    <row r="54" spans="1:39" ht="15" customHeight="1">
      <c r="A54" s="72" t="s">
        <v>115</v>
      </c>
      <c r="B54" s="73"/>
      <c r="C54" s="73"/>
      <c r="D54" s="73"/>
      <c r="E54" s="74"/>
      <c r="F54" s="74"/>
      <c r="G54" s="75"/>
      <c r="H54" s="239"/>
      <c r="I54" s="239"/>
      <c r="J54" s="239"/>
      <c r="K54" s="239"/>
      <c r="L54" s="239"/>
      <c r="M54" s="240"/>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2"/>
    </row>
    <row r="55" spans="1:39" ht="15" customHeight="1">
      <c r="A55" s="72" t="s">
        <v>116</v>
      </c>
      <c r="B55" s="76"/>
      <c r="C55" s="76"/>
      <c r="D55" s="76"/>
      <c r="E55" s="76"/>
      <c r="F55" s="76"/>
      <c r="G55" s="77"/>
      <c r="H55" s="239"/>
      <c r="I55" s="239"/>
      <c r="J55" s="239"/>
      <c r="K55" s="239"/>
      <c r="L55" s="239"/>
      <c r="M55" s="240"/>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2"/>
    </row>
    <row r="56" spans="1:39" ht="15" customHeight="1">
      <c r="A56" s="78" t="s">
        <v>117</v>
      </c>
      <c r="B56" s="79"/>
      <c r="C56" s="79"/>
      <c r="D56" s="79"/>
      <c r="E56" s="80"/>
      <c r="F56" s="80"/>
      <c r="G56" s="81"/>
      <c r="H56" s="246"/>
      <c r="I56" s="246"/>
      <c r="J56" s="246"/>
      <c r="K56" s="246"/>
      <c r="L56" s="246"/>
      <c r="M56" s="247"/>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9"/>
    </row>
    <row r="57" spans="1:39" ht="15" customHeight="1">
      <c r="A57" s="82" t="s">
        <v>16</v>
      </c>
      <c r="B57" s="83"/>
      <c r="C57" s="83"/>
      <c r="D57" s="83"/>
      <c r="E57" s="83"/>
      <c r="F57" s="83"/>
      <c r="G57" s="84"/>
      <c r="H57" s="250">
        <f>SUM(H49:L56)</f>
        <v>0</v>
      </c>
      <c r="I57" s="250"/>
      <c r="J57" s="250"/>
      <c r="K57" s="250"/>
      <c r="L57" s="251"/>
      <c r="M57" s="252"/>
      <c r="N57" s="253"/>
      <c r="O57" s="253"/>
      <c r="P57" s="253"/>
      <c r="Q57" s="253"/>
      <c r="R57" s="253"/>
      <c r="S57" s="253"/>
      <c r="T57" s="253"/>
      <c r="U57" s="253"/>
      <c r="V57" s="253"/>
      <c r="W57" s="253"/>
      <c r="X57" s="253"/>
      <c r="Y57" s="253"/>
      <c r="Z57" s="253"/>
      <c r="AA57" s="253"/>
      <c r="AB57" s="253"/>
      <c r="AC57" s="253"/>
      <c r="AD57" s="253"/>
      <c r="AE57" s="253"/>
      <c r="AF57" s="253"/>
      <c r="AG57" s="253"/>
      <c r="AH57" s="253"/>
      <c r="AI57" s="253"/>
      <c r="AJ57" s="253"/>
      <c r="AK57" s="253"/>
      <c r="AL57" s="253"/>
      <c r="AM57" s="254"/>
    </row>
    <row r="58" spans="1:39" ht="7.5" customHeight="1" thickBot="1">
      <c r="A58" s="85"/>
      <c r="B58" s="85"/>
      <c r="C58" s="85"/>
      <c r="D58" s="85"/>
      <c r="E58" s="86"/>
      <c r="F58" s="86"/>
      <c r="G58" s="86"/>
      <c r="H58" s="86"/>
      <c r="I58" s="86"/>
      <c r="J58" s="87"/>
      <c r="K58" s="87"/>
      <c r="L58" s="87"/>
      <c r="M58" s="87"/>
      <c r="N58" s="87"/>
      <c r="O58" s="88"/>
      <c r="P58" s="88"/>
      <c r="Q58" s="88"/>
      <c r="R58" s="88"/>
      <c r="S58" s="88"/>
      <c r="T58" s="88"/>
      <c r="U58" s="88"/>
      <c r="V58" s="88"/>
      <c r="W58" s="88"/>
      <c r="X58" s="88"/>
      <c r="Y58" s="88"/>
      <c r="Z58" s="88"/>
      <c r="AA58" s="88"/>
      <c r="AB58" s="88"/>
      <c r="AC58" s="88"/>
      <c r="AD58" s="88"/>
      <c r="AE58" s="88"/>
      <c r="AF58" s="88"/>
      <c r="AG58" s="88"/>
      <c r="AH58" s="145"/>
      <c r="AI58" s="88"/>
      <c r="AJ58" s="88"/>
      <c r="AK58" s="88"/>
      <c r="AL58" s="88"/>
      <c r="AM58" s="88"/>
    </row>
    <row r="59" spans="1:39" s="3" customFormat="1" ht="19.5" customHeight="1" thickBot="1">
      <c r="A59" s="63" t="s">
        <v>214</v>
      </c>
      <c r="B59" s="61"/>
      <c r="C59" s="61"/>
      <c r="D59" s="61"/>
      <c r="E59" s="61"/>
      <c r="F59" s="61"/>
      <c r="G59" s="61"/>
      <c r="H59" s="61"/>
      <c r="I59" s="57"/>
      <c r="J59" s="62"/>
      <c r="K59" s="56"/>
      <c r="L59" s="58"/>
      <c r="M59" s="58"/>
      <c r="N59" s="58"/>
      <c r="O59" s="58"/>
      <c r="P59" s="58"/>
      <c r="Q59" s="58"/>
      <c r="R59" s="58"/>
      <c r="S59" s="58"/>
      <c r="T59" s="58"/>
      <c r="U59" s="58"/>
      <c r="V59" s="58"/>
      <c r="W59" s="58"/>
      <c r="X59" s="58"/>
      <c r="Y59" s="58"/>
      <c r="Z59" s="58"/>
      <c r="AA59" s="58"/>
      <c r="AB59" s="58"/>
      <c r="AC59" s="58"/>
      <c r="AD59" s="58"/>
      <c r="AE59" s="295" t="s">
        <v>284</v>
      </c>
      <c r="AF59" s="296"/>
      <c r="AG59" s="296"/>
      <c r="AH59" s="297"/>
      <c r="AI59" s="354">
        <f>IF(L10=A61,ROUNDDOWN(X61*AI61/1000,0),IF(L10=A62,ROUNDDOWN(X62*AI62/1000,0),IF(NOT(OR(L10=A61,L10=A62)),ROUNDDOWN(X60*AI60/1000,0))))</f>
        <v>0</v>
      </c>
      <c r="AJ59" s="355"/>
      <c r="AK59" s="355"/>
      <c r="AL59" s="303" t="s">
        <v>12</v>
      </c>
      <c r="AM59" s="304"/>
    </row>
    <row r="60" spans="1:39" s="3" customFormat="1" ht="15.75" customHeight="1">
      <c r="A60" s="309" t="s">
        <v>148</v>
      </c>
      <c r="B60" s="310"/>
      <c r="C60" s="310"/>
      <c r="D60" s="310"/>
      <c r="E60" s="310"/>
      <c r="F60" s="310"/>
      <c r="G60" s="310"/>
      <c r="H60" s="310"/>
      <c r="I60" s="310"/>
      <c r="J60" s="310"/>
      <c r="K60" s="310"/>
      <c r="L60" s="310"/>
      <c r="M60" s="310"/>
      <c r="N60" s="310"/>
      <c r="O60" s="310"/>
      <c r="P60" s="310"/>
      <c r="Q60" s="310"/>
      <c r="R60" s="310"/>
      <c r="S60" s="310"/>
      <c r="T60" s="310"/>
      <c r="U60" s="310"/>
      <c r="V60" s="310"/>
      <c r="W60" s="311"/>
      <c r="X60" s="345">
        <v>2000</v>
      </c>
      <c r="Y60" s="345"/>
      <c r="Z60" s="345"/>
      <c r="AA60" s="346" t="s">
        <v>23</v>
      </c>
      <c r="AB60" s="347"/>
      <c r="AC60" s="309" t="s">
        <v>24</v>
      </c>
      <c r="AD60" s="310"/>
      <c r="AE60" s="310"/>
      <c r="AF60" s="310"/>
      <c r="AG60" s="310"/>
      <c r="AH60" s="311"/>
      <c r="AI60" s="356"/>
      <c r="AJ60" s="357"/>
      <c r="AK60" s="357"/>
      <c r="AL60" s="358" t="s">
        <v>13</v>
      </c>
      <c r="AM60" s="359"/>
    </row>
    <row r="61" spans="1:39" s="3" customFormat="1" ht="15.75" customHeight="1">
      <c r="A61" s="309" t="s">
        <v>149</v>
      </c>
      <c r="B61" s="310"/>
      <c r="C61" s="310"/>
      <c r="D61" s="310"/>
      <c r="E61" s="310"/>
      <c r="F61" s="310"/>
      <c r="G61" s="310"/>
      <c r="H61" s="310"/>
      <c r="I61" s="310"/>
      <c r="J61" s="310"/>
      <c r="K61" s="310"/>
      <c r="L61" s="310"/>
      <c r="M61" s="310"/>
      <c r="N61" s="310"/>
      <c r="O61" s="310"/>
      <c r="P61" s="310"/>
      <c r="Q61" s="310"/>
      <c r="R61" s="310"/>
      <c r="S61" s="310"/>
      <c r="T61" s="310"/>
      <c r="U61" s="310"/>
      <c r="V61" s="310"/>
      <c r="W61" s="311"/>
      <c r="X61" s="345">
        <v>1500</v>
      </c>
      <c r="Y61" s="345"/>
      <c r="Z61" s="345"/>
      <c r="AA61" s="346" t="s">
        <v>23</v>
      </c>
      <c r="AB61" s="347"/>
      <c r="AC61" s="309" t="s">
        <v>24</v>
      </c>
      <c r="AD61" s="310"/>
      <c r="AE61" s="310"/>
      <c r="AF61" s="310"/>
      <c r="AG61" s="310"/>
      <c r="AH61" s="311"/>
      <c r="AI61" s="356"/>
      <c r="AJ61" s="357"/>
      <c r="AK61" s="357"/>
      <c r="AL61" s="318" t="s">
        <v>13</v>
      </c>
      <c r="AM61" s="319"/>
    </row>
    <row r="62" spans="1:39" s="3" customFormat="1" ht="15.75" customHeight="1">
      <c r="A62" s="309" t="s">
        <v>150</v>
      </c>
      <c r="B62" s="310"/>
      <c r="C62" s="310"/>
      <c r="D62" s="310"/>
      <c r="E62" s="310"/>
      <c r="F62" s="310"/>
      <c r="G62" s="310"/>
      <c r="H62" s="310"/>
      <c r="I62" s="310"/>
      <c r="J62" s="310"/>
      <c r="K62" s="310"/>
      <c r="L62" s="310"/>
      <c r="M62" s="310"/>
      <c r="N62" s="310"/>
      <c r="O62" s="310"/>
      <c r="P62" s="310"/>
      <c r="Q62" s="310"/>
      <c r="R62" s="310"/>
      <c r="S62" s="310"/>
      <c r="T62" s="310"/>
      <c r="U62" s="310"/>
      <c r="V62" s="310"/>
      <c r="W62" s="311"/>
      <c r="X62" s="345">
        <v>2500</v>
      </c>
      <c r="Y62" s="345"/>
      <c r="Z62" s="345"/>
      <c r="AA62" s="346" t="s">
        <v>23</v>
      </c>
      <c r="AB62" s="347"/>
      <c r="AC62" s="309" t="s">
        <v>24</v>
      </c>
      <c r="AD62" s="310"/>
      <c r="AE62" s="310"/>
      <c r="AF62" s="310"/>
      <c r="AG62" s="310"/>
      <c r="AH62" s="311"/>
      <c r="AI62" s="356"/>
      <c r="AJ62" s="357"/>
      <c r="AK62" s="357"/>
      <c r="AL62" s="318" t="s">
        <v>13</v>
      </c>
      <c r="AM62" s="319"/>
    </row>
    <row r="63" spans="1:39" s="3" customFormat="1" ht="7.5" customHeight="1" thickBot="1">
      <c r="A63" s="61"/>
      <c r="B63" s="61"/>
      <c r="C63" s="61"/>
      <c r="D63" s="61"/>
      <c r="E63" s="61"/>
      <c r="F63" s="61"/>
      <c r="G63" s="61"/>
      <c r="H63" s="61"/>
      <c r="I63" s="57"/>
      <c r="J63" s="62"/>
      <c r="K63" s="56"/>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row>
    <row r="64" spans="1:39" s="3" customFormat="1" ht="19.5" customHeight="1" thickBot="1">
      <c r="A64" s="63" t="s">
        <v>151</v>
      </c>
      <c r="B64" s="56"/>
      <c r="C64" s="61"/>
      <c r="D64" s="61"/>
      <c r="E64" s="61"/>
      <c r="F64" s="61"/>
      <c r="G64" s="61"/>
      <c r="H64" s="61"/>
      <c r="I64" s="57"/>
      <c r="J64" s="62"/>
      <c r="K64" s="56"/>
      <c r="L64" s="58"/>
      <c r="M64" s="58"/>
      <c r="N64" s="58"/>
      <c r="O64" s="59"/>
      <c r="P64" s="59"/>
      <c r="Q64" s="59"/>
      <c r="R64" s="59"/>
      <c r="S64" s="59"/>
      <c r="T64" s="89"/>
      <c r="U64" s="89"/>
      <c r="V64" s="89"/>
      <c r="W64" s="89"/>
      <c r="X64" s="243" t="s">
        <v>120</v>
      </c>
      <c r="Y64" s="244"/>
      <c r="Z64" s="244"/>
      <c r="AA64" s="244"/>
      <c r="AB64" s="245"/>
      <c r="AC64" s="352" t="s">
        <v>119</v>
      </c>
      <c r="AD64" s="99" t="s">
        <v>285</v>
      </c>
      <c r="AE64" s="100"/>
      <c r="AF64" s="100"/>
      <c r="AG64" s="100"/>
      <c r="AH64" s="105"/>
      <c r="AI64" s="329" t="e">
        <f>MIN(X65,ROUNDDOWN(H77/1000,0),AI65)</f>
        <v>#N/A</v>
      </c>
      <c r="AJ64" s="330"/>
      <c r="AK64" s="330"/>
      <c r="AL64" s="303" t="s">
        <v>12</v>
      </c>
      <c r="AM64" s="304"/>
    </row>
    <row r="65" spans="1:46" s="3" customFormat="1" ht="12">
      <c r="A65" s="59"/>
      <c r="B65" s="144" t="s">
        <v>152</v>
      </c>
      <c r="C65" s="61"/>
      <c r="D65" s="61"/>
      <c r="E65" s="61"/>
      <c r="F65" s="61"/>
      <c r="G65" s="61"/>
      <c r="H65" s="61"/>
      <c r="I65" s="61"/>
      <c r="J65" s="61"/>
      <c r="K65" s="61"/>
      <c r="L65" s="61"/>
      <c r="M65" s="61"/>
      <c r="N65" s="61"/>
      <c r="O65" s="61"/>
      <c r="P65" s="61"/>
      <c r="Q65" s="61"/>
      <c r="R65" s="61"/>
      <c r="S65" s="61"/>
      <c r="T65" s="61"/>
      <c r="U65" s="61"/>
      <c r="V65" s="61"/>
      <c r="W65" s="61"/>
      <c r="X65" s="348" t="e">
        <f>VLOOKUP(L10,計算用!A3:G43,6,FALSE)</f>
        <v>#N/A</v>
      </c>
      <c r="Y65" s="349"/>
      <c r="Z65" s="349"/>
      <c r="AA65" s="350" t="s">
        <v>12</v>
      </c>
      <c r="AB65" s="351"/>
      <c r="AC65" s="334"/>
      <c r="AD65" s="197" t="s">
        <v>281</v>
      </c>
      <c r="AE65" s="98"/>
      <c r="AF65" s="98"/>
      <c r="AG65" s="98"/>
      <c r="AH65" s="106"/>
      <c r="AI65" s="293">
        <v>0</v>
      </c>
      <c r="AJ65" s="294"/>
      <c r="AK65" s="294"/>
      <c r="AL65" s="339" t="s">
        <v>12</v>
      </c>
      <c r="AM65" s="340"/>
    </row>
    <row r="66" spans="1:46" s="3" customFormat="1" ht="12">
      <c r="A66" s="55" t="s">
        <v>122</v>
      </c>
      <c r="B66" s="61"/>
      <c r="C66" s="61"/>
      <c r="D66" s="61"/>
      <c r="E66" s="61"/>
      <c r="F66" s="61"/>
      <c r="G66" s="61"/>
      <c r="H66" s="61"/>
      <c r="I66" s="61"/>
      <c r="J66" s="61"/>
      <c r="K66" s="61"/>
      <c r="L66" s="61"/>
      <c r="M66" s="61"/>
      <c r="N66" s="61"/>
      <c r="O66" s="61"/>
      <c r="P66" s="61"/>
      <c r="Q66" s="61"/>
      <c r="R66" s="61"/>
      <c r="S66" s="61"/>
      <c r="T66" s="61"/>
      <c r="U66" s="61"/>
      <c r="V66" s="61"/>
      <c r="W66" s="61"/>
      <c r="X66" s="348" t="e">
        <f>VLOOKUP(L37,計算用!A24:G60,5,FALSE)</f>
        <v>#N/A</v>
      </c>
      <c r="Y66" s="349"/>
      <c r="Z66" s="349"/>
      <c r="AA66" s="350"/>
      <c r="AB66" s="351"/>
      <c r="AC66" s="334"/>
      <c r="AD66" s="198" t="s">
        <v>282</v>
      </c>
      <c r="AE66" s="97"/>
      <c r="AF66" s="97"/>
      <c r="AG66" s="97"/>
      <c r="AH66" s="107"/>
      <c r="AI66" s="341" t="e">
        <f>AI65-AI64</f>
        <v>#N/A</v>
      </c>
      <c r="AJ66" s="342"/>
      <c r="AK66" s="342"/>
      <c r="AL66" s="343" t="s">
        <v>12</v>
      </c>
      <c r="AM66" s="344"/>
      <c r="AT66" s="4"/>
    </row>
    <row r="67" spans="1:46" ht="15" customHeight="1">
      <c r="A67" s="236" t="s">
        <v>107</v>
      </c>
      <c r="B67" s="237"/>
      <c r="C67" s="237"/>
      <c r="D67" s="237"/>
      <c r="E67" s="237"/>
      <c r="F67" s="237"/>
      <c r="G67" s="238"/>
      <c r="H67" s="237" t="s">
        <v>108</v>
      </c>
      <c r="I67" s="237"/>
      <c r="J67" s="237"/>
      <c r="K67" s="237"/>
      <c r="L67" s="237"/>
      <c r="M67" s="236" t="s">
        <v>7</v>
      </c>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8"/>
    </row>
    <row r="68" spans="1:46" ht="15" customHeight="1">
      <c r="A68" s="132" t="s">
        <v>109</v>
      </c>
      <c r="B68" s="133"/>
      <c r="C68" s="133"/>
      <c r="D68" s="133"/>
      <c r="E68" s="134"/>
      <c r="F68" s="134"/>
      <c r="G68" s="135"/>
      <c r="H68" s="301"/>
      <c r="I68" s="301"/>
      <c r="J68" s="301"/>
      <c r="K68" s="301"/>
      <c r="L68" s="301"/>
      <c r="M68" s="364"/>
      <c r="N68" s="365"/>
      <c r="O68" s="365"/>
      <c r="P68" s="365"/>
      <c r="Q68" s="365"/>
      <c r="R68" s="365"/>
      <c r="S68" s="365"/>
      <c r="T68" s="365"/>
      <c r="U68" s="365"/>
      <c r="V68" s="365"/>
      <c r="W68" s="365"/>
      <c r="X68" s="365"/>
      <c r="Y68" s="365"/>
      <c r="Z68" s="365"/>
      <c r="AA68" s="365"/>
      <c r="AB68" s="365"/>
      <c r="AC68" s="365"/>
      <c r="AD68" s="365"/>
      <c r="AE68" s="365"/>
      <c r="AF68" s="365"/>
      <c r="AG68" s="365"/>
      <c r="AH68" s="365"/>
      <c r="AI68" s="365"/>
      <c r="AJ68" s="365"/>
      <c r="AK68" s="365"/>
      <c r="AL68" s="365"/>
      <c r="AM68" s="366"/>
    </row>
    <row r="69" spans="1:46" ht="15" customHeight="1">
      <c r="A69" s="72" t="s">
        <v>110</v>
      </c>
      <c r="B69" s="73"/>
      <c r="C69" s="73"/>
      <c r="D69" s="73"/>
      <c r="E69" s="74"/>
      <c r="F69" s="74"/>
      <c r="G69" s="75"/>
      <c r="H69" s="239"/>
      <c r="I69" s="239"/>
      <c r="J69" s="239"/>
      <c r="K69" s="239"/>
      <c r="L69" s="239"/>
      <c r="M69" s="240"/>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2"/>
    </row>
    <row r="70" spans="1:46" ht="15" customHeight="1">
      <c r="A70" s="72" t="s">
        <v>111</v>
      </c>
      <c r="B70" s="73"/>
      <c r="C70" s="73"/>
      <c r="D70" s="73"/>
      <c r="E70" s="74"/>
      <c r="F70" s="74"/>
      <c r="G70" s="75"/>
      <c r="H70" s="239"/>
      <c r="I70" s="239"/>
      <c r="J70" s="239"/>
      <c r="K70" s="239"/>
      <c r="L70" s="239"/>
      <c r="M70" s="240"/>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2"/>
    </row>
    <row r="71" spans="1:46" ht="15" customHeight="1">
      <c r="A71" s="72" t="s">
        <v>112</v>
      </c>
      <c r="B71" s="73"/>
      <c r="C71" s="73"/>
      <c r="D71" s="73"/>
      <c r="E71" s="74"/>
      <c r="F71" s="74"/>
      <c r="G71" s="75"/>
      <c r="H71" s="239"/>
      <c r="I71" s="239"/>
      <c r="J71" s="239"/>
      <c r="K71" s="239"/>
      <c r="L71" s="239"/>
      <c r="M71" s="240"/>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2"/>
    </row>
    <row r="72" spans="1:46" ht="15" customHeight="1">
      <c r="A72" s="72" t="s">
        <v>113</v>
      </c>
      <c r="B72" s="73"/>
      <c r="C72" s="73"/>
      <c r="D72" s="73"/>
      <c r="E72" s="74"/>
      <c r="F72" s="74"/>
      <c r="G72" s="75"/>
      <c r="H72" s="239"/>
      <c r="I72" s="239"/>
      <c r="J72" s="239"/>
      <c r="K72" s="239"/>
      <c r="L72" s="239"/>
      <c r="M72" s="240"/>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2"/>
    </row>
    <row r="73" spans="1:46" ht="15" customHeight="1">
      <c r="A73" s="72" t="s">
        <v>114</v>
      </c>
      <c r="B73" s="73"/>
      <c r="C73" s="73"/>
      <c r="D73" s="73"/>
      <c r="E73" s="74"/>
      <c r="F73" s="74"/>
      <c r="G73" s="75"/>
      <c r="H73" s="239"/>
      <c r="I73" s="239"/>
      <c r="J73" s="239"/>
      <c r="K73" s="239"/>
      <c r="L73" s="239"/>
      <c r="M73" s="240"/>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1"/>
      <c r="AM73" s="242"/>
    </row>
    <row r="74" spans="1:46" ht="15" customHeight="1">
      <c r="A74" s="72" t="s">
        <v>115</v>
      </c>
      <c r="B74" s="73"/>
      <c r="C74" s="73"/>
      <c r="D74" s="73"/>
      <c r="E74" s="74"/>
      <c r="F74" s="74"/>
      <c r="G74" s="75"/>
      <c r="H74" s="239"/>
      <c r="I74" s="239"/>
      <c r="J74" s="239"/>
      <c r="K74" s="239"/>
      <c r="L74" s="239"/>
      <c r="M74" s="240"/>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2"/>
    </row>
    <row r="75" spans="1:46" ht="15" customHeight="1">
      <c r="A75" s="72" t="s">
        <v>116</v>
      </c>
      <c r="B75" s="76"/>
      <c r="C75" s="76"/>
      <c r="D75" s="76"/>
      <c r="E75" s="76"/>
      <c r="F75" s="76"/>
      <c r="G75" s="77"/>
      <c r="H75" s="239"/>
      <c r="I75" s="239"/>
      <c r="J75" s="239"/>
      <c r="K75" s="239"/>
      <c r="L75" s="239"/>
      <c r="M75" s="240"/>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2"/>
    </row>
    <row r="76" spans="1:46" ht="15" customHeight="1">
      <c r="A76" s="78" t="s">
        <v>117</v>
      </c>
      <c r="B76" s="79"/>
      <c r="C76" s="79"/>
      <c r="D76" s="79"/>
      <c r="E76" s="80"/>
      <c r="F76" s="80"/>
      <c r="G76" s="81"/>
      <c r="H76" s="246"/>
      <c r="I76" s="246"/>
      <c r="J76" s="246"/>
      <c r="K76" s="246"/>
      <c r="L76" s="246"/>
      <c r="M76" s="247"/>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9"/>
    </row>
    <row r="77" spans="1:46" ht="15" customHeight="1">
      <c r="A77" s="82" t="s">
        <v>16</v>
      </c>
      <c r="B77" s="90"/>
      <c r="C77" s="90"/>
      <c r="D77" s="90"/>
      <c r="E77" s="83"/>
      <c r="F77" s="83"/>
      <c r="G77" s="84"/>
      <c r="H77" s="250">
        <f>SUM(H68:L76)</f>
        <v>0</v>
      </c>
      <c r="I77" s="250"/>
      <c r="J77" s="250"/>
      <c r="K77" s="250"/>
      <c r="L77" s="251"/>
      <c r="M77" s="252"/>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4"/>
    </row>
    <row r="78" spans="1:46" ht="4.5" customHeight="1">
      <c r="A78" s="85"/>
      <c r="B78" s="85"/>
      <c r="C78" s="85"/>
      <c r="D78" s="85"/>
      <c r="E78" s="91"/>
      <c r="F78" s="91"/>
      <c r="G78" s="91"/>
      <c r="H78" s="91"/>
      <c r="I78" s="91"/>
      <c r="J78" s="93"/>
      <c r="K78" s="93"/>
      <c r="L78" s="93"/>
      <c r="M78" s="93"/>
      <c r="N78" s="93"/>
      <c r="O78" s="91"/>
      <c r="P78" s="91"/>
      <c r="Q78" s="91"/>
      <c r="R78" s="91"/>
      <c r="S78" s="91"/>
      <c r="T78" s="91"/>
      <c r="U78" s="91"/>
      <c r="V78" s="91"/>
      <c r="W78" s="91"/>
      <c r="X78" s="91"/>
      <c r="Y78" s="94"/>
      <c r="Z78" s="94"/>
      <c r="AA78" s="94"/>
      <c r="AB78" s="94"/>
      <c r="AC78" s="94"/>
      <c r="AD78" s="94"/>
      <c r="AE78" s="91"/>
      <c r="AF78" s="91"/>
      <c r="AG78" s="91"/>
      <c r="AH78" s="91"/>
      <c r="AI78" s="91"/>
      <c r="AJ78" s="91"/>
      <c r="AK78" s="91"/>
      <c r="AL78" s="91"/>
      <c r="AM78" s="91"/>
    </row>
    <row r="79" spans="1:46">
      <c r="A79" s="40" t="s">
        <v>182</v>
      </c>
      <c r="B79" s="92"/>
      <c r="C79" s="92"/>
      <c r="D79" s="92"/>
      <c r="E79" s="92"/>
      <c r="F79" s="92"/>
      <c r="G79" s="92"/>
      <c r="H79" s="92"/>
      <c r="I79" s="92"/>
      <c r="J79" s="92"/>
      <c r="K79" s="92"/>
      <c r="L79" s="92"/>
      <c r="M79" s="92"/>
      <c r="N79" s="92"/>
      <c r="O79" s="92"/>
      <c r="P79" s="92"/>
      <c r="Q79" s="92"/>
      <c r="R79" s="92"/>
      <c r="S79" s="92"/>
      <c r="T79" s="92"/>
      <c r="U79" s="92"/>
      <c r="V79" s="92"/>
      <c r="W79" s="92"/>
      <c r="X79" s="92"/>
      <c r="Y79" s="69"/>
      <c r="Z79" s="69"/>
      <c r="AA79" s="69"/>
      <c r="AB79" s="69"/>
      <c r="AC79" s="69"/>
      <c r="AD79" s="69"/>
      <c r="AE79" s="92"/>
      <c r="AF79" s="92"/>
      <c r="AG79" s="92"/>
      <c r="AH79" s="92"/>
      <c r="AI79" s="92"/>
      <c r="AJ79" s="92"/>
      <c r="AK79" s="92"/>
      <c r="AL79" s="92"/>
      <c r="AM79" s="92"/>
    </row>
  </sheetData>
  <sheetProtection formatCells="0" formatColumns="0" formatRows="0" insertColumns="0" insertRows="0" autoFilter="0"/>
  <mergeCells count="197">
    <mergeCell ref="G18:H18"/>
    <mergeCell ref="A18:F18"/>
    <mergeCell ref="A19:D19"/>
    <mergeCell ref="J23:J24"/>
    <mergeCell ref="K23:K24"/>
    <mergeCell ref="L23:L24"/>
    <mergeCell ref="M23:M24"/>
    <mergeCell ref="N23:N24"/>
    <mergeCell ref="O23:O24"/>
    <mergeCell ref="A21:H22"/>
    <mergeCell ref="A23:H24"/>
    <mergeCell ref="I21:N22"/>
    <mergeCell ref="O21:Q22"/>
    <mergeCell ref="P23:P24"/>
    <mergeCell ref="Q23:Q24"/>
    <mergeCell ref="I23:I24"/>
    <mergeCell ref="R21:Y22"/>
    <mergeCell ref="T23:T24"/>
    <mergeCell ref="U23:U24"/>
    <mergeCell ref="V23:V24"/>
    <mergeCell ref="W23:W24"/>
    <mergeCell ref="X23:X24"/>
    <mergeCell ref="Y23:Y24"/>
    <mergeCell ref="R23:R24"/>
    <mergeCell ref="S23:S24"/>
    <mergeCell ref="AI66:AK66"/>
    <mergeCell ref="AL66:AM66"/>
    <mergeCell ref="I18:P18"/>
    <mergeCell ref="Z18:AM18"/>
    <mergeCell ref="A16:H17"/>
    <mergeCell ref="I16:P17"/>
    <mergeCell ref="Q16:R17"/>
    <mergeCell ref="S16:Y17"/>
    <mergeCell ref="Z16:AM17"/>
    <mergeCell ref="Q18:R19"/>
    <mergeCell ref="S18:S19"/>
    <mergeCell ref="T18:T19"/>
    <mergeCell ref="U18:U19"/>
    <mergeCell ref="V18:V19"/>
    <mergeCell ref="W18:W19"/>
    <mergeCell ref="X18:X19"/>
    <mergeCell ref="Y18:Y19"/>
    <mergeCell ref="Z19:AM19"/>
    <mergeCell ref="I19:M19"/>
    <mergeCell ref="Z21:AM22"/>
    <mergeCell ref="Z23:AM23"/>
    <mergeCell ref="Z24:AM24"/>
    <mergeCell ref="AI65:AK65"/>
    <mergeCell ref="AL65:AM65"/>
    <mergeCell ref="H77:L77"/>
    <mergeCell ref="M77:AM77"/>
    <mergeCell ref="H76:L76"/>
    <mergeCell ref="M67:AM67"/>
    <mergeCell ref="M68:AM68"/>
    <mergeCell ref="M69:AM69"/>
    <mergeCell ref="M70:AM70"/>
    <mergeCell ref="M71:AM71"/>
    <mergeCell ref="M76:AM76"/>
    <mergeCell ref="H72:L72"/>
    <mergeCell ref="M72:AM72"/>
    <mergeCell ref="H73:L73"/>
    <mergeCell ref="M73:AM73"/>
    <mergeCell ref="H74:L74"/>
    <mergeCell ref="M74:AM74"/>
    <mergeCell ref="H75:L75"/>
    <mergeCell ref="M75:AM75"/>
    <mergeCell ref="H71:L71"/>
    <mergeCell ref="AL64:AM64"/>
    <mergeCell ref="AI64:AK64"/>
    <mergeCell ref="AE29:AG29"/>
    <mergeCell ref="AH29:AI29"/>
    <mergeCell ref="AI59:AK59"/>
    <mergeCell ref="AL59:AM59"/>
    <mergeCell ref="AI62:AK62"/>
    <mergeCell ref="AL62:AM62"/>
    <mergeCell ref="AI60:AK60"/>
    <mergeCell ref="AL60:AM60"/>
    <mergeCell ref="AI46:AK46"/>
    <mergeCell ref="AL46:AM46"/>
    <mergeCell ref="AI47:AK47"/>
    <mergeCell ref="AL47:AM47"/>
    <mergeCell ref="AE47:AH47"/>
    <mergeCell ref="AC61:AH61"/>
    <mergeCell ref="AI61:AK61"/>
    <mergeCell ref="AL61:AM61"/>
    <mergeCell ref="M50:AM50"/>
    <mergeCell ref="M51:AM51"/>
    <mergeCell ref="M35:AM35"/>
    <mergeCell ref="M34:AM34"/>
    <mergeCell ref="M39:AM39"/>
    <mergeCell ref="M40:AM40"/>
    <mergeCell ref="A67:G67"/>
    <mergeCell ref="H67:L67"/>
    <mergeCell ref="H68:L68"/>
    <mergeCell ref="H69:L69"/>
    <mergeCell ref="H70:L70"/>
    <mergeCell ref="AE59:AH59"/>
    <mergeCell ref="A62:W62"/>
    <mergeCell ref="X62:Z62"/>
    <mergeCell ref="AA62:AB62"/>
    <mergeCell ref="AC62:AH62"/>
    <mergeCell ref="A60:W60"/>
    <mergeCell ref="X60:Z60"/>
    <mergeCell ref="AA60:AB60"/>
    <mergeCell ref="AC60:AH60"/>
    <mergeCell ref="A61:W61"/>
    <mergeCell ref="X61:Z61"/>
    <mergeCell ref="X65:Z66"/>
    <mergeCell ref="AA65:AB66"/>
    <mergeCell ref="X64:AB64"/>
    <mergeCell ref="AC64:AC66"/>
    <mergeCell ref="AA61:AB61"/>
    <mergeCell ref="M41:AM41"/>
    <mergeCell ref="AL32:AM32"/>
    <mergeCell ref="AI33:AK33"/>
    <mergeCell ref="AL33:AM33"/>
    <mergeCell ref="H36:L36"/>
    <mergeCell ref="H37:L37"/>
    <mergeCell ref="H38:L38"/>
    <mergeCell ref="H34:L34"/>
    <mergeCell ref="M36:AM36"/>
    <mergeCell ref="M37:AM37"/>
    <mergeCell ref="M38:AM38"/>
    <mergeCell ref="H39:L39"/>
    <mergeCell ref="H40:L40"/>
    <mergeCell ref="H43:L43"/>
    <mergeCell ref="M43:AM43"/>
    <mergeCell ref="M44:AM44"/>
    <mergeCell ref="AP10:AU10"/>
    <mergeCell ref="AL31:AM31"/>
    <mergeCell ref="H29:L29"/>
    <mergeCell ref="M29:O29"/>
    <mergeCell ref="Q29:U29"/>
    <mergeCell ref="V29:X29"/>
    <mergeCell ref="AJ10:AK10"/>
    <mergeCell ref="AG10:AI10"/>
    <mergeCell ref="Z10:AB10"/>
    <mergeCell ref="AC10:AD10"/>
    <mergeCell ref="AE10:AF10"/>
    <mergeCell ref="L10:Y10"/>
    <mergeCell ref="A11:H12"/>
    <mergeCell ref="AI31:AK31"/>
    <mergeCell ref="X31:AB31"/>
    <mergeCell ref="AC31:AC33"/>
    <mergeCell ref="AL10:AM10"/>
    <mergeCell ref="AI28:AK28"/>
    <mergeCell ref="AL28:AM28"/>
    <mergeCell ref="X32:Z33"/>
    <mergeCell ref="AA32:AB33"/>
    <mergeCell ref="H42:L42"/>
    <mergeCell ref="M42:AM42"/>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26:AM26"/>
    <mergeCell ref="AI32:AK32"/>
    <mergeCell ref="AE28:AH28"/>
    <mergeCell ref="A14:AM14"/>
    <mergeCell ref="A34:G34"/>
    <mergeCell ref="H35:L35"/>
    <mergeCell ref="H41:L41"/>
    <mergeCell ref="H57:L57"/>
    <mergeCell ref="M57:AM57"/>
    <mergeCell ref="H53:L53"/>
    <mergeCell ref="M53:AM53"/>
    <mergeCell ref="H54:L54"/>
    <mergeCell ref="M54:AM54"/>
    <mergeCell ref="H55:L55"/>
    <mergeCell ref="M55:AM55"/>
    <mergeCell ref="H44:L44"/>
    <mergeCell ref="AC46:AC47"/>
    <mergeCell ref="X47:Z47"/>
    <mergeCell ref="AA47:AB47"/>
    <mergeCell ref="H50:L50"/>
    <mergeCell ref="H51:L51"/>
    <mergeCell ref="A48:G48"/>
    <mergeCell ref="H48:L48"/>
    <mergeCell ref="M48:AM48"/>
    <mergeCell ref="H49:L49"/>
    <mergeCell ref="M49:AM49"/>
    <mergeCell ref="H52:L52"/>
    <mergeCell ref="M52:AM52"/>
    <mergeCell ref="X46:AB46"/>
    <mergeCell ref="H56:L56"/>
    <mergeCell ref="M56:AM56"/>
  </mergeCells>
  <phoneticPr fontId="5"/>
  <dataValidations count="3">
    <dataValidation imeMode="halfAlpha" allowBlank="1" showInputMessage="1" showErrorMessage="1" sqref="S31:V33 J31:N33 J46:N47 S46:V47" xr:uid="{00000000-0002-0000-0200-000000000000}"/>
    <dataValidation type="list" allowBlank="1" showInputMessage="1" showErrorMessage="1" sqref="Q18:R18" xr:uid="{00000000-0002-0000-0200-000001000000}">
      <formula1>"普通,当座"</formula1>
    </dataValidation>
    <dataValidation type="list" allowBlank="1" showInputMessage="1" showErrorMessage="1" sqref="G18" xr:uid="{00000000-0002-0000-0200-000002000000}">
      <formula1>"銀行,金庫,信組,信連,農協,漁協,信漁連"</formula1>
    </dataValidation>
  </dataValidations>
  <printOptions horizontalCentered="1"/>
  <pageMargins left="0.55118110236220474" right="0.55118110236220474" top="0.82677165354330717" bottom="0.23622047244094491" header="0.51181102362204722" footer="0.35433070866141736"/>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31750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50800</xdr:colOff>
                    <xdr:row>11</xdr:row>
                    <xdr:rowOff>31750</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24</xdr:row>
                    <xdr:rowOff>31750</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50800</xdr:colOff>
                    <xdr:row>24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計算用!$A$69:$A$115</xm:f>
          </x14:formula1>
          <xm:sqref>D9:G9</xm:sqref>
        </x14:dataValidation>
        <x14:dataValidation type="list" allowBlank="1" showInputMessage="1" showErrorMessage="1" xr:uid="{00000000-0002-0000-0200-000004000000}">
          <x14:formula1>
            <xm:f>計算用!$A$3:$A$43</xm:f>
          </x14:formula1>
          <xm:sqref>L10:Y10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86"/>
  <sheetViews>
    <sheetView view="pageBreakPreview" zoomScale="85" zoomScaleNormal="85" zoomScaleSheetLayoutView="85" workbookViewId="0">
      <selection activeCell="I20" sqref="I20"/>
    </sheetView>
  </sheetViews>
  <sheetFormatPr defaultColWidth="9" defaultRowHeight="12"/>
  <cols>
    <col min="1" max="1" width="3.08984375" style="10" customWidth="1"/>
    <col min="2" max="3" width="12.453125" style="10" customWidth="1"/>
    <col min="4" max="4" width="12.26953125" style="10" bestFit="1" customWidth="1"/>
    <col min="5" max="5" width="22.6328125" style="10" hidden="1" customWidth="1"/>
    <col min="6" max="6" width="8.08984375" style="10" hidden="1" customWidth="1"/>
    <col min="7" max="7" width="25" style="10" customWidth="1"/>
    <col min="8" max="8" width="10.453125" style="10" bestFit="1" customWidth="1"/>
    <col min="9" max="9" width="10.453125" style="10" customWidth="1"/>
    <col min="10" max="10" width="16.7265625" style="10" bestFit="1" customWidth="1"/>
    <col min="11" max="11" width="14.08984375" style="10" bestFit="1" customWidth="1"/>
    <col min="12" max="12" width="31.36328125" style="10" bestFit="1" customWidth="1"/>
    <col min="13" max="13" width="11.36328125" style="10" hidden="1" customWidth="1"/>
    <col min="14" max="14" width="11.36328125" style="10" customWidth="1"/>
    <col min="15" max="15" width="6" style="10" customWidth="1"/>
    <col min="16" max="19" width="7.6328125" style="10" customWidth="1"/>
    <col min="20" max="20" width="12.7265625" style="10" bestFit="1" customWidth="1"/>
    <col min="21" max="21" width="7.453125" style="10" bestFit="1" customWidth="1"/>
    <col min="22" max="22" width="7.6328125" style="3" customWidth="1"/>
    <col min="23" max="24" width="7.6328125" style="10" customWidth="1"/>
    <col min="25" max="16384" width="9" style="10"/>
  </cols>
  <sheetData>
    <row r="1" spans="1:24" ht="13">
      <c r="A1" s="7" t="s">
        <v>187</v>
      </c>
    </row>
    <row r="3" spans="1:24">
      <c r="A3" s="10" t="s">
        <v>244</v>
      </c>
      <c r="O3" s="14"/>
      <c r="P3" s="14"/>
      <c r="Q3" s="14"/>
      <c r="R3" s="14"/>
      <c r="T3" s="14"/>
      <c r="U3" s="14"/>
    </row>
    <row r="4" spans="1:24" ht="18" customHeight="1">
      <c r="A4" s="228"/>
      <c r="B4" s="438" t="s">
        <v>19</v>
      </c>
      <c r="C4" s="438" t="s">
        <v>21</v>
      </c>
      <c r="D4" s="438" t="s">
        <v>20</v>
      </c>
      <c r="E4" s="17"/>
      <c r="F4" s="17"/>
      <c r="G4" s="434" t="s">
        <v>26</v>
      </c>
      <c r="H4" s="236" t="s">
        <v>25</v>
      </c>
      <c r="I4" s="237"/>
      <c r="J4" s="238"/>
      <c r="K4" s="236" t="s">
        <v>29</v>
      </c>
      <c r="L4" s="237"/>
      <c r="M4" s="237"/>
      <c r="N4" s="238"/>
      <c r="O4" s="436" t="s">
        <v>32</v>
      </c>
      <c r="P4" s="243" t="s">
        <v>199</v>
      </c>
      <c r="Q4" s="244"/>
      <c r="R4" s="244"/>
      <c r="S4" s="245"/>
      <c r="T4" s="432" t="s">
        <v>195</v>
      </c>
      <c r="U4" s="433"/>
      <c r="V4" s="430" t="s">
        <v>260</v>
      </c>
      <c r="W4" s="431"/>
      <c r="X4" s="431"/>
    </row>
    <row r="5" spans="1:24" ht="51.75" customHeight="1">
      <c r="A5" s="228"/>
      <c r="B5" s="438"/>
      <c r="C5" s="438"/>
      <c r="D5" s="438"/>
      <c r="E5" s="18" t="s">
        <v>41</v>
      </c>
      <c r="F5" s="18" t="s">
        <v>41</v>
      </c>
      <c r="G5" s="435"/>
      <c r="H5" s="167" t="s">
        <v>22</v>
      </c>
      <c r="I5" s="175" t="s">
        <v>254</v>
      </c>
      <c r="J5" s="167" t="s">
        <v>5</v>
      </c>
      <c r="K5" s="167" t="s">
        <v>27</v>
      </c>
      <c r="L5" s="167" t="s">
        <v>28</v>
      </c>
      <c r="M5" s="167" t="s">
        <v>33</v>
      </c>
      <c r="N5" s="166" t="s">
        <v>208</v>
      </c>
      <c r="O5" s="437"/>
      <c r="P5" s="168" t="s">
        <v>200</v>
      </c>
      <c r="Q5" s="168" t="s">
        <v>209</v>
      </c>
      <c r="R5" s="168" t="s">
        <v>201</v>
      </c>
      <c r="S5" s="208" t="s">
        <v>198</v>
      </c>
      <c r="T5" s="206" t="s">
        <v>196</v>
      </c>
      <c r="U5" s="218" t="s">
        <v>197</v>
      </c>
      <c r="V5" s="179" t="s">
        <v>261</v>
      </c>
      <c r="W5" s="180" t="s">
        <v>262</v>
      </c>
      <c r="X5" s="19" t="s">
        <v>263</v>
      </c>
    </row>
    <row r="6" spans="1:24">
      <c r="A6" s="13">
        <v>1</v>
      </c>
      <c r="B6" s="210"/>
      <c r="C6" s="210"/>
      <c r="D6" s="211"/>
      <c r="E6" s="212" t="str">
        <f>B6&amp;C6&amp;D6</f>
        <v/>
      </c>
      <c r="F6" s="212" t="str">
        <f>IF(E6="","",COUNTIF($E$6:$E$85,E6))</f>
        <v/>
      </c>
      <c r="G6" s="213"/>
      <c r="H6" s="214"/>
      <c r="I6" s="221"/>
      <c r="J6" s="215"/>
      <c r="K6" s="216"/>
      <c r="L6" s="216"/>
      <c r="M6" s="216" t="str">
        <f>K6&amp;L6</f>
        <v/>
      </c>
      <c r="N6" s="217"/>
      <c r="O6" s="207" t="str">
        <f>IFERROR(VLOOKUP(M6,計算用!$A$56:$B$63,2,FALSE),"")</f>
        <v/>
      </c>
      <c r="P6" s="222"/>
      <c r="Q6" s="222"/>
      <c r="R6" s="222"/>
      <c r="S6" s="209" t="str">
        <f>IF(B6="","",IF(COUNTIF(V6:X6,"&gt;="&amp;2),"！","可"))</f>
        <v/>
      </c>
      <c r="T6" s="219"/>
      <c r="U6" s="220"/>
      <c r="V6" s="181" t="str">
        <f>IF(B6="","",COUNTIF($B$6:$B85,B6))</f>
        <v/>
      </c>
      <c r="W6" s="182" t="str">
        <f>IF(C6="","",COUNTIF($C$6:$C85,C6))</f>
        <v/>
      </c>
      <c r="X6" s="183" t="str">
        <f>IF(D6="","",COUNTIF($D$6:$D85,D6))</f>
        <v/>
      </c>
    </row>
    <row r="7" spans="1:24">
      <c r="A7" s="13">
        <f>A6+1</f>
        <v>2</v>
      </c>
      <c r="B7" s="210"/>
      <c r="C7" s="210"/>
      <c r="D7" s="211"/>
      <c r="E7" s="212" t="str">
        <f t="shared" ref="E7:E70" si="0">B7&amp;C7&amp;D7</f>
        <v/>
      </c>
      <c r="F7" s="212" t="str">
        <f t="shared" ref="F7:F70" si="1">IF(E7="","",COUNTIF($E$6:$E$85,E7))</f>
        <v/>
      </c>
      <c r="G7" s="213"/>
      <c r="H7" s="214"/>
      <c r="I7" s="221"/>
      <c r="J7" s="215"/>
      <c r="K7" s="216"/>
      <c r="L7" s="216"/>
      <c r="M7" s="216" t="str">
        <f>K7&amp;L7</f>
        <v/>
      </c>
      <c r="N7" s="217"/>
      <c r="O7" s="207" t="str">
        <f>IFERROR(VLOOKUP(M7,計算用!$A$56:$B$63,2,FALSE),"")</f>
        <v/>
      </c>
      <c r="P7" s="222"/>
      <c r="Q7" s="222"/>
      <c r="R7" s="222"/>
      <c r="S7" s="209" t="str">
        <f>IF(B7="","",IF(COUNTIF(V7:X7,"&gt;="&amp;2),"！","可"))</f>
        <v/>
      </c>
      <c r="T7" s="219"/>
      <c r="U7" s="220"/>
      <c r="V7" s="181" t="str">
        <f>IF(B7="","",COUNTIF($B$6:$B86,B7))</f>
        <v/>
      </c>
      <c r="W7" s="181" t="str">
        <f>IF(C7="","",COUNTIF($C$6:$C86,C7))</f>
        <v/>
      </c>
      <c r="X7" s="181" t="str">
        <f>IF(D7="","",COUNTIF($D$6:$D86,D7))</f>
        <v/>
      </c>
    </row>
    <row r="8" spans="1:24">
      <c r="A8" s="13">
        <f t="shared" ref="A8:A14" si="2">A7+1</f>
        <v>3</v>
      </c>
      <c r="B8" s="210"/>
      <c r="C8" s="210"/>
      <c r="D8" s="211"/>
      <c r="E8" s="212" t="str">
        <f t="shared" si="0"/>
        <v/>
      </c>
      <c r="F8" s="212" t="str">
        <f t="shared" si="1"/>
        <v/>
      </c>
      <c r="G8" s="213"/>
      <c r="H8" s="214"/>
      <c r="I8" s="221"/>
      <c r="J8" s="215"/>
      <c r="K8" s="216"/>
      <c r="L8" s="216"/>
      <c r="M8" s="216" t="str">
        <f t="shared" ref="M8:M71" si="3">K8&amp;L8</f>
        <v/>
      </c>
      <c r="N8" s="217"/>
      <c r="O8" s="207" t="str">
        <f>IFERROR(VLOOKUP(M8,計算用!$A$56:$B$63,2,FALSE),"")</f>
        <v/>
      </c>
      <c r="P8" s="222"/>
      <c r="Q8" s="222"/>
      <c r="R8" s="222"/>
      <c r="S8" s="209" t="str">
        <f t="shared" ref="S8:S70" si="4">IF(B8="","",IF(COUNTIF(V8:X8,"&gt;="&amp;2),"！","可"))</f>
        <v/>
      </c>
      <c r="T8" s="219"/>
      <c r="U8" s="220"/>
      <c r="V8" s="181" t="str">
        <f>IF(B8="","",COUNTIF($B$6:$B87,B8))</f>
        <v/>
      </c>
      <c r="W8" s="181" t="str">
        <f>IF(C8="","",COUNTIF($C$6:$C87,C8))</f>
        <v/>
      </c>
      <c r="X8" s="181" t="str">
        <f>IF(D8="","",COUNTIF($D$6:$D87,D8))</f>
        <v/>
      </c>
    </row>
    <row r="9" spans="1:24">
      <c r="A9" s="13">
        <f t="shared" si="2"/>
        <v>4</v>
      </c>
      <c r="B9" s="210"/>
      <c r="C9" s="210"/>
      <c r="D9" s="211"/>
      <c r="E9" s="212" t="str">
        <f t="shared" si="0"/>
        <v/>
      </c>
      <c r="F9" s="212" t="str">
        <f t="shared" si="1"/>
        <v/>
      </c>
      <c r="G9" s="213"/>
      <c r="H9" s="214"/>
      <c r="I9" s="221"/>
      <c r="J9" s="215"/>
      <c r="K9" s="216"/>
      <c r="L9" s="216"/>
      <c r="M9" s="216" t="str">
        <f t="shared" si="3"/>
        <v/>
      </c>
      <c r="N9" s="217"/>
      <c r="O9" s="207" t="str">
        <f>IFERROR(VLOOKUP(M9,計算用!$A$56:$B$63,2,FALSE),"")</f>
        <v/>
      </c>
      <c r="P9" s="222"/>
      <c r="Q9" s="222"/>
      <c r="R9" s="222"/>
      <c r="S9" s="209" t="str">
        <f t="shared" si="4"/>
        <v/>
      </c>
      <c r="T9" s="219"/>
      <c r="U9" s="220"/>
      <c r="V9" s="181" t="str">
        <f>IF(B9="","",COUNTIF($B$6:$B88,B9))</f>
        <v/>
      </c>
      <c r="W9" s="181" t="str">
        <f>IF(C9="","",COUNTIF($C$6:$C88,C9))</f>
        <v/>
      </c>
      <c r="X9" s="181" t="str">
        <f>IF(D9="","",COUNTIF($D$6:$D88,D9))</f>
        <v/>
      </c>
    </row>
    <row r="10" spans="1:24">
      <c r="A10" s="13">
        <f t="shared" si="2"/>
        <v>5</v>
      </c>
      <c r="B10" s="210"/>
      <c r="C10" s="210"/>
      <c r="D10" s="211"/>
      <c r="E10" s="212" t="str">
        <f t="shared" si="0"/>
        <v/>
      </c>
      <c r="F10" s="212" t="str">
        <f t="shared" si="1"/>
        <v/>
      </c>
      <c r="G10" s="213"/>
      <c r="H10" s="214"/>
      <c r="I10" s="221"/>
      <c r="J10" s="215"/>
      <c r="K10" s="216"/>
      <c r="L10" s="216"/>
      <c r="M10" s="216" t="str">
        <f t="shared" si="3"/>
        <v/>
      </c>
      <c r="N10" s="217"/>
      <c r="O10" s="207" t="str">
        <f>IFERROR(VLOOKUP(M10,計算用!$A$56:$B$63,2,FALSE),"")</f>
        <v/>
      </c>
      <c r="P10" s="222"/>
      <c r="Q10" s="222"/>
      <c r="R10" s="222"/>
      <c r="S10" s="209" t="str">
        <f t="shared" si="4"/>
        <v/>
      </c>
      <c r="T10" s="219"/>
      <c r="U10" s="220"/>
      <c r="V10" s="181" t="str">
        <f>IF(B10="","",COUNTIF($B$6:$B89,B10))</f>
        <v/>
      </c>
      <c r="W10" s="181" t="str">
        <f>IF(C10="","",COUNTIF($C$6:$C89,C10))</f>
        <v/>
      </c>
      <c r="X10" s="181" t="str">
        <f>IF(D10="","",COUNTIF($D$6:$D89,D10))</f>
        <v/>
      </c>
    </row>
    <row r="11" spans="1:24">
      <c r="A11" s="13">
        <f t="shared" si="2"/>
        <v>6</v>
      </c>
      <c r="B11" s="210"/>
      <c r="C11" s="210"/>
      <c r="D11" s="211"/>
      <c r="E11" s="212" t="str">
        <f t="shared" si="0"/>
        <v/>
      </c>
      <c r="F11" s="212" t="str">
        <f t="shared" si="1"/>
        <v/>
      </c>
      <c r="G11" s="213"/>
      <c r="H11" s="214"/>
      <c r="I11" s="221"/>
      <c r="J11" s="215"/>
      <c r="K11" s="216"/>
      <c r="L11" s="216"/>
      <c r="M11" s="216" t="str">
        <f t="shared" si="3"/>
        <v/>
      </c>
      <c r="N11" s="217"/>
      <c r="O11" s="207" t="str">
        <f>IFERROR(VLOOKUP(M11,計算用!$A$56:$B$63,2,FALSE),"")</f>
        <v/>
      </c>
      <c r="P11" s="222"/>
      <c r="Q11" s="222"/>
      <c r="R11" s="222"/>
      <c r="S11" s="209" t="str">
        <f t="shared" si="4"/>
        <v/>
      </c>
      <c r="T11" s="219"/>
      <c r="U11" s="220"/>
      <c r="V11" s="181" t="str">
        <f>IF(B11="","",COUNTIF($B$6:$B90,B11))</f>
        <v/>
      </c>
      <c r="W11" s="181" t="str">
        <f>IF(C11="","",COUNTIF($C$6:$C90,C11))</f>
        <v/>
      </c>
      <c r="X11" s="181" t="str">
        <f>IF(D11="","",COUNTIF($D$6:$D90,D11))</f>
        <v/>
      </c>
    </row>
    <row r="12" spans="1:24">
      <c r="A12" s="13">
        <f t="shared" si="2"/>
        <v>7</v>
      </c>
      <c r="B12" s="210"/>
      <c r="C12" s="210"/>
      <c r="D12" s="211"/>
      <c r="E12" s="212" t="str">
        <f t="shared" si="0"/>
        <v/>
      </c>
      <c r="F12" s="212" t="str">
        <f t="shared" si="1"/>
        <v/>
      </c>
      <c r="G12" s="213"/>
      <c r="H12" s="214"/>
      <c r="I12" s="221"/>
      <c r="J12" s="215"/>
      <c r="K12" s="216"/>
      <c r="L12" s="216"/>
      <c r="M12" s="216" t="str">
        <f t="shared" si="3"/>
        <v/>
      </c>
      <c r="N12" s="217"/>
      <c r="O12" s="207" t="str">
        <f>IFERROR(VLOOKUP(M12,計算用!$A$56:$B$63,2,FALSE),"")</f>
        <v/>
      </c>
      <c r="P12" s="222"/>
      <c r="Q12" s="222"/>
      <c r="R12" s="222"/>
      <c r="S12" s="209" t="str">
        <f t="shared" si="4"/>
        <v/>
      </c>
      <c r="T12" s="219"/>
      <c r="U12" s="220"/>
      <c r="V12" s="181" t="str">
        <f>IF(B12="","",COUNTIF($B$6:$B91,B12))</f>
        <v/>
      </c>
      <c r="W12" s="181" t="str">
        <f>IF(C12="","",COUNTIF($C$6:$C91,C12))</f>
        <v/>
      </c>
      <c r="X12" s="181" t="str">
        <f>IF(D12="","",COUNTIF($D$6:$D91,D12))</f>
        <v/>
      </c>
    </row>
    <row r="13" spans="1:24">
      <c r="A13" s="13">
        <f t="shared" si="2"/>
        <v>8</v>
      </c>
      <c r="B13" s="210"/>
      <c r="C13" s="210"/>
      <c r="D13" s="211"/>
      <c r="E13" s="212" t="str">
        <f t="shared" si="0"/>
        <v/>
      </c>
      <c r="F13" s="212" t="str">
        <f t="shared" si="1"/>
        <v/>
      </c>
      <c r="G13" s="213"/>
      <c r="H13" s="214"/>
      <c r="I13" s="221"/>
      <c r="J13" s="215"/>
      <c r="K13" s="216"/>
      <c r="L13" s="216"/>
      <c r="M13" s="216" t="str">
        <f t="shared" si="3"/>
        <v/>
      </c>
      <c r="N13" s="217"/>
      <c r="O13" s="207" t="str">
        <f>IFERROR(VLOOKUP(M13,計算用!$A$56:$B$63,2,FALSE),"")</f>
        <v/>
      </c>
      <c r="P13" s="222"/>
      <c r="Q13" s="222"/>
      <c r="R13" s="222"/>
      <c r="S13" s="209" t="str">
        <f t="shared" si="4"/>
        <v/>
      </c>
      <c r="T13" s="219"/>
      <c r="U13" s="220"/>
      <c r="V13" s="181" t="str">
        <f>IF(B13="","",COUNTIF($B$6:$B92,B13))</f>
        <v/>
      </c>
      <c r="W13" s="181" t="str">
        <f>IF(C13="","",COUNTIF($C$6:$C92,C13))</f>
        <v/>
      </c>
      <c r="X13" s="181" t="str">
        <f>IF(D13="","",COUNTIF($D$6:$D92,D13))</f>
        <v/>
      </c>
    </row>
    <row r="14" spans="1:24">
      <c r="A14" s="13">
        <f t="shared" si="2"/>
        <v>9</v>
      </c>
      <c r="B14" s="210"/>
      <c r="C14" s="210"/>
      <c r="D14" s="211"/>
      <c r="E14" s="212" t="str">
        <f t="shared" si="0"/>
        <v/>
      </c>
      <c r="F14" s="212" t="str">
        <f t="shared" si="1"/>
        <v/>
      </c>
      <c r="G14" s="213"/>
      <c r="H14" s="214"/>
      <c r="I14" s="221"/>
      <c r="J14" s="215"/>
      <c r="K14" s="216"/>
      <c r="L14" s="216"/>
      <c r="M14" s="216" t="str">
        <f t="shared" si="3"/>
        <v/>
      </c>
      <c r="N14" s="217"/>
      <c r="O14" s="207" t="str">
        <f>IFERROR(VLOOKUP(M14,計算用!$A$56:$B$63,2,FALSE),"")</f>
        <v/>
      </c>
      <c r="P14" s="222"/>
      <c r="Q14" s="222"/>
      <c r="R14" s="222"/>
      <c r="S14" s="209" t="str">
        <f t="shared" si="4"/>
        <v/>
      </c>
      <c r="T14" s="219"/>
      <c r="U14" s="220"/>
      <c r="V14" s="181" t="str">
        <f>IF(B14="","",COUNTIF($B$6:$B93,B14))</f>
        <v/>
      </c>
      <c r="W14" s="181" t="str">
        <f>IF(C14="","",COUNTIF($C$6:$C93,C14))</f>
        <v/>
      </c>
      <c r="X14" s="181" t="str">
        <f>IF(D14="","",COUNTIF($D$6:$D93,D14))</f>
        <v/>
      </c>
    </row>
    <row r="15" spans="1:24">
      <c r="A15" s="13">
        <f t="shared" ref="A15" si="5">A14+1</f>
        <v>10</v>
      </c>
      <c r="B15" s="210"/>
      <c r="C15" s="210"/>
      <c r="D15" s="211"/>
      <c r="E15" s="212" t="str">
        <f t="shared" si="0"/>
        <v/>
      </c>
      <c r="F15" s="212" t="str">
        <f t="shared" si="1"/>
        <v/>
      </c>
      <c r="G15" s="213"/>
      <c r="H15" s="214"/>
      <c r="I15" s="221"/>
      <c r="J15" s="215"/>
      <c r="K15" s="216"/>
      <c r="L15" s="216"/>
      <c r="M15" s="216" t="str">
        <f t="shared" si="3"/>
        <v/>
      </c>
      <c r="N15" s="217"/>
      <c r="O15" s="207" t="str">
        <f>IFERROR(VLOOKUP(M15,計算用!$A$56:$B$63,2,FALSE),"")</f>
        <v/>
      </c>
      <c r="P15" s="222"/>
      <c r="Q15" s="222"/>
      <c r="R15" s="222"/>
      <c r="S15" s="209" t="str">
        <f t="shared" si="4"/>
        <v/>
      </c>
      <c r="T15" s="219"/>
      <c r="U15" s="220"/>
      <c r="V15" s="181" t="str">
        <f>IF(B15="","",COUNTIF($B$6:$B94,B15))</f>
        <v/>
      </c>
      <c r="W15" s="181" t="str">
        <f>IF(C15="","",COUNTIF($C$6:$C94,C15))</f>
        <v/>
      </c>
      <c r="X15" s="181" t="str">
        <f>IF(D15="","",COUNTIF($D$6:$D94,D15))</f>
        <v/>
      </c>
    </row>
    <row r="16" spans="1:24">
      <c r="A16" s="13">
        <f t="shared" ref="A16:A57" si="6">A15+1</f>
        <v>11</v>
      </c>
      <c r="B16" s="210"/>
      <c r="C16" s="210"/>
      <c r="D16" s="211"/>
      <c r="E16" s="212" t="str">
        <f t="shared" si="0"/>
        <v/>
      </c>
      <c r="F16" s="212" t="str">
        <f t="shared" si="1"/>
        <v/>
      </c>
      <c r="G16" s="213"/>
      <c r="H16" s="214"/>
      <c r="I16" s="221"/>
      <c r="J16" s="215"/>
      <c r="K16" s="216"/>
      <c r="L16" s="216"/>
      <c r="M16" s="216" t="str">
        <f t="shared" si="3"/>
        <v/>
      </c>
      <c r="N16" s="217"/>
      <c r="O16" s="207" t="str">
        <f>IFERROR(VLOOKUP(M16,計算用!$A$56:$B$63,2,FALSE),"")</f>
        <v/>
      </c>
      <c r="P16" s="222"/>
      <c r="Q16" s="222"/>
      <c r="R16" s="222"/>
      <c r="S16" s="209" t="str">
        <f t="shared" si="4"/>
        <v/>
      </c>
      <c r="T16" s="219"/>
      <c r="U16" s="220"/>
      <c r="V16" s="181" t="str">
        <f>IF(B16="","",COUNTIF($B$6:$B95,B16))</f>
        <v/>
      </c>
      <c r="W16" s="181" t="str">
        <f>IF(C16="","",COUNTIF($C$6:$C95,C16))</f>
        <v/>
      </c>
      <c r="X16" s="181" t="str">
        <f>IF(D16="","",COUNTIF($D$6:$D95,D16))</f>
        <v/>
      </c>
    </row>
    <row r="17" spans="1:24">
      <c r="A17" s="13">
        <f t="shared" si="6"/>
        <v>12</v>
      </c>
      <c r="B17" s="210"/>
      <c r="C17" s="210"/>
      <c r="D17" s="211"/>
      <c r="E17" s="212" t="str">
        <f t="shared" si="0"/>
        <v/>
      </c>
      <c r="F17" s="212" t="str">
        <f t="shared" si="1"/>
        <v/>
      </c>
      <c r="G17" s="213"/>
      <c r="H17" s="214"/>
      <c r="I17" s="221"/>
      <c r="J17" s="215"/>
      <c r="K17" s="216"/>
      <c r="L17" s="216"/>
      <c r="M17" s="216" t="str">
        <f t="shared" si="3"/>
        <v/>
      </c>
      <c r="N17" s="217"/>
      <c r="O17" s="207" t="str">
        <f>IFERROR(VLOOKUP(M17,計算用!$A$56:$B$63,2,FALSE),"")</f>
        <v/>
      </c>
      <c r="P17" s="222"/>
      <c r="Q17" s="222"/>
      <c r="R17" s="222"/>
      <c r="S17" s="209" t="str">
        <f t="shared" si="4"/>
        <v/>
      </c>
      <c r="T17" s="219"/>
      <c r="U17" s="220"/>
      <c r="V17" s="181" t="str">
        <f>IF(B17="","",COUNTIF($B$6:$B96,B17))</f>
        <v/>
      </c>
      <c r="W17" s="181" t="str">
        <f>IF(C17="","",COUNTIF($C$6:$C96,C17))</f>
        <v/>
      </c>
      <c r="X17" s="181" t="str">
        <f>IF(D17="","",COUNTIF($D$6:$D96,D17))</f>
        <v/>
      </c>
    </row>
    <row r="18" spans="1:24">
      <c r="A18" s="13">
        <f t="shared" si="6"/>
        <v>13</v>
      </c>
      <c r="B18" s="210"/>
      <c r="C18" s="210"/>
      <c r="D18" s="211"/>
      <c r="E18" s="212" t="str">
        <f t="shared" si="0"/>
        <v/>
      </c>
      <c r="F18" s="212" t="str">
        <f t="shared" si="1"/>
        <v/>
      </c>
      <c r="G18" s="213"/>
      <c r="H18" s="214"/>
      <c r="I18" s="221"/>
      <c r="J18" s="215"/>
      <c r="K18" s="216"/>
      <c r="L18" s="216"/>
      <c r="M18" s="216" t="str">
        <f t="shared" si="3"/>
        <v/>
      </c>
      <c r="N18" s="217"/>
      <c r="O18" s="207" t="str">
        <f>IFERROR(VLOOKUP(M18,計算用!$A$56:$B$63,2,FALSE),"")</f>
        <v/>
      </c>
      <c r="P18" s="222"/>
      <c r="Q18" s="222"/>
      <c r="R18" s="222"/>
      <c r="S18" s="209" t="str">
        <f t="shared" si="4"/>
        <v/>
      </c>
      <c r="T18" s="219"/>
      <c r="U18" s="220"/>
      <c r="V18" s="181" t="str">
        <f>IF(B18="","",COUNTIF($B$6:$B97,B18))</f>
        <v/>
      </c>
      <c r="W18" s="181" t="str">
        <f>IF(C18="","",COUNTIF($C$6:$C97,C18))</f>
        <v/>
      </c>
      <c r="X18" s="181" t="str">
        <f>IF(D18="","",COUNTIF($D$6:$D97,D18))</f>
        <v/>
      </c>
    </row>
    <row r="19" spans="1:24">
      <c r="A19" s="13">
        <f t="shared" si="6"/>
        <v>14</v>
      </c>
      <c r="B19" s="210"/>
      <c r="C19" s="210"/>
      <c r="D19" s="211"/>
      <c r="E19" s="212" t="str">
        <f t="shared" si="0"/>
        <v/>
      </c>
      <c r="F19" s="212" t="str">
        <f t="shared" si="1"/>
        <v/>
      </c>
      <c r="G19" s="213"/>
      <c r="H19" s="214"/>
      <c r="I19" s="221"/>
      <c r="J19" s="215"/>
      <c r="K19" s="216"/>
      <c r="L19" s="216"/>
      <c r="M19" s="216" t="str">
        <f t="shared" si="3"/>
        <v/>
      </c>
      <c r="N19" s="217"/>
      <c r="O19" s="207" t="str">
        <f>IFERROR(VLOOKUP(M19,計算用!$A$56:$B$63,2,FALSE),"")</f>
        <v/>
      </c>
      <c r="P19" s="222"/>
      <c r="Q19" s="222"/>
      <c r="R19" s="222"/>
      <c r="S19" s="209" t="str">
        <f t="shared" si="4"/>
        <v/>
      </c>
      <c r="T19" s="219"/>
      <c r="U19" s="220"/>
      <c r="V19" s="181" t="str">
        <f>IF(B19="","",COUNTIF($B$6:$B98,B19))</f>
        <v/>
      </c>
      <c r="W19" s="181" t="str">
        <f>IF(C19="","",COUNTIF($C$6:$C98,C19))</f>
        <v/>
      </c>
      <c r="X19" s="181" t="str">
        <f>IF(D19="","",COUNTIF($D$6:$D98,D19))</f>
        <v/>
      </c>
    </row>
    <row r="20" spans="1:24">
      <c r="A20" s="13">
        <f t="shared" si="6"/>
        <v>15</v>
      </c>
      <c r="B20" s="210"/>
      <c r="C20" s="210"/>
      <c r="D20" s="211"/>
      <c r="E20" s="212" t="str">
        <f t="shared" si="0"/>
        <v/>
      </c>
      <c r="F20" s="212" t="str">
        <f t="shared" si="1"/>
        <v/>
      </c>
      <c r="G20" s="213"/>
      <c r="H20" s="214"/>
      <c r="I20" s="221"/>
      <c r="J20" s="215"/>
      <c r="K20" s="216"/>
      <c r="L20" s="216"/>
      <c r="M20" s="216" t="str">
        <f t="shared" si="3"/>
        <v/>
      </c>
      <c r="N20" s="217"/>
      <c r="O20" s="207" t="str">
        <f>IFERROR(VLOOKUP(M20,計算用!$A$56:$B$63,2,FALSE),"")</f>
        <v/>
      </c>
      <c r="P20" s="222"/>
      <c r="Q20" s="222"/>
      <c r="R20" s="222"/>
      <c r="S20" s="209" t="str">
        <f t="shared" si="4"/>
        <v/>
      </c>
      <c r="T20" s="219"/>
      <c r="U20" s="220"/>
      <c r="V20" s="181" t="str">
        <f>IF(B20="","",COUNTIF($B$6:$B99,B20))</f>
        <v/>
      </c>
      <c r="W20" s="181" t="str">
        <f>IF(C20="","",COUNTIF($C$6:$C99,C20))</f>
        <v/>
      </c>
      <c r="X20" s="181" t="str">
        <f>IF(D20="","",COUNTIF($D$6:$D99,D20))</f>
        <v/>
      </c>
    </row>
    <row r="21" spans="1:24">
      <c r="A21" s="13">
        <f t="shared" si="6"/>
        <v>16</v>
      </c>
      <c r="B21" s="210"/>
      <c r="C21" s="210"/>
      <c r="D21" s="211"/>
      <c r="E21" s="212" t="str">
        <f t="shared" si="0"/>
        <v/>
      </c>
      <c r="F21" s="212" t="str">
        <f t="shared" si="1"/>
        <v/>
      </c>
      <c r="G21" s="213"/>
      <c r="H21" s="214"/>
      <c r="I21" s="221"/>
      <c r="J21" s="215"/>
      <c r="K21" s="216"/>
      <c r="L21" s="216"/>
      <c r="M21" s="216" t="str">
        <f t="shared" si="3"/>
        <v/>
      </c>
      <c r="N21" s="217"/>
      <c r="O21" s="207" t="str">
        <f>IFERROR(VLOOKUP(M21,計算用!$A$56:$B$63,2,FALSE),"")</f>
        <v/>
      </c>
      <c r="P21" s="222"/>
      <c r="Q21" s="222"/>
      <c r="R21" s="222"/>
      <c r="S21" s="209" t="str">
        <f t="shared" si="4"/>
        <v/>
      </c>
      <c r="T21" s="219"/>
      <c r="U21" s="220"/>
      <c r="V21" s="181" t="str">
        <f>IF(B21="","",COUNTIF($B$6:$B100,B21))</f>
        <v/>
      </c>
      <c r="W21" s="181" t="str">
        <f>IF(C21="","",COUNTIF($C$6:$C100,C21))</f>
        <v/>
      </c>
      <c r="X21" s="181" t="str">
        <f>IF(D21="","",COUNTIF($D$6:$D100,D21))</f>
        <v/>
      </c>
    </row>
    <row r="22" spans="1:24">
      <c r="A22" s="13">
        <f t="shared" si="6"/>
        <v>17</v>
      </c>
      <c r="B22" s="210"/>
      <c r="C22" s="210"/>
      <c r="D22" s="211"/>
      <c r="E22" s="212" t="str">
        <f t="shared" si="0"/>
        <v/>
      </c>
      <c r="F22" s="212" t="str">
        <f t="shared" si="1"/>
        <v/>
      </c>
      <c r="G22" s="213"/>
      <c r="H22" s="214"/>
      <c r="I22" s="221"/>
      <c r="J22" s="215"/>
      <c r="K22" s="216"/>
      <c r="L22" s="216"/>
      <c r="M22" s="216" t="str">
        <f t="shared" si="3"/>
        <v/>
      </c>
      <c r="N22" s="217"/>
      <c r="O22" s="207" t="str">
        <f>IFERROR(VLOOKUP(M22,計算用!$A$56:$B$63,2,FALSE),"")</f>
        <v/>
      </c>
      <c r="P22" s="222"/>
      <c r="Q22" s="222"/>
      <c r="R22" s="222"/>
      <c r="S22" s="209" t="str">
        <f t="shared" si="4"/>
        <v/>
      </c>
      <c r="T22" s="219"/>
      <c r="U22" s="220"/>
      <c r="V22" s="181" t="str">
        <f>IF(B22="","",COUNTIF($B$6:$B101,B22))</f>
        <v/>
      </c>
      <c r="W22" s="181" t="str">
        <f>IF(C22="","",COUNTIF($C$6:$C101,C22))</f>
        <v/>
      </c>
      <c r="X22" s="181" t="str">
        <f>IF(D22="","",COUNTIF($D$6:$D101,D22))</f>
        <v/>
      </c>
    </row>
    <row r="23" spans="1:24">
      <c r="A23" s="13">
        <f t="shared" si="6"/>
        <v>18</v>
      </c>
      <c r="B23" s="210"/>
      <c r="C23" s="210"/>
      <c r="D23" s="211"/>
      <c r="E23" s="212" t="str">
        <f t="shared" si="0"/>
        <v/>
      </c>
      <c r="F23" s="212" t="str">
        <f t="shared" si="1"/>
        <v/>
      </c>
      <c r="G23" s="213"/>
      <c r="H23" s="214"/>
      <c r="I23" s="221"/>
      <c r="J23" s="215"/>
      <c r="K23" s="216"/>
      <c r="L23" s="216"/>
      <c r="M23" s="216" t="str">
        <f t="shared" si="3"/>
        <v/>
      </c>
      <c r="N23" s="217"/>
      <c r="O23" s="207" t="str">
        <f>IFERROR(VLOOKUP(M23,計算用!$A$56:$B$63,2,FALSE),"")</f>
        <v/>
      </c>
      <c r="P23" s="222"/>
      <c r="Q23" s="222"/>
      <c r="R23" s="222"/>
      <c r="S23" s="209" t="str">
        <f t="shared" si="4"/>
        <v/>
      </c>
      <c r="T23" s="219"/>
      <c r="U23" s="220"/>
      <c r="V23" s="181" t="str">
        <f>IF(B23="","",COUNTIF($B$6:$B102,B23))</f>
        <v/>
      </c>
      <c r="W23" s="181" t="str">
        <f>IF(C23="","",COUNTIF($C$6:$C102,C23))</f>
        <v/>
      </c>
      <c r="X23" s="181" t="str">
        <f>IF(D23="","",COUNTIF($D$6:$D102,D23))</f>
        <v/>
      </c>
    </row>
    <row r="24" spans="1:24">
      <c r="A24" s="13">
        <f t="shared" si="6"/>
        <v>19</v>
      </c>
      <c r="B24" s="210"/>
      <c r="C24" s="210"/>
      <c r="D24" s="211"/>
      <c r="E24" s="212" t="str">
        <f t="shared" si="0"/>
        <v/>
      </c>
      <c r="F24" s="212" t="str">
        <f t="shared" si="1"/>
        <v/>
      </c>
      <c r="G24" s="213"/>
      <c r="H24" s="214"/>
      <c r="I24" s="221"/>
      <c r="J24" s="215"/>
      <c r="K24" s="216"/>
      <c r="L24" s="216"/>
      <c r="M24" s="216" t="str">
        <f t="shared" si="3"/>
        <v/>
      </c>
      <c r="N24" s="217"/>
      <c r="O24" s="207" t="str">
        <f>IFERROR(VLOOKUP(M24,計算用!$A$56:$B$63,2,FALSE),"")</f>
        <v/>
      </c>
      <c r="P24" s="222"/>
      <c r="Q24" s="222"/>
      <c r="R24" s="222"/>
      <c r="S24" s="209" t="str">
        <f t="shared" si="4"/>
        <v/>
      </c>
      <c r="T24" s="219"/>
      <c r="U24" s="220"/>
      <c r="V24" s="181" t="str">
        <f>IF(B24="","",COUNTIF($B$6:$B103,B24))</f>
        <v/>
      </c>
      <c r="W24" s="181" t="str">
        <f>IF(C24="","",COUNTIF($C$6:$C103,C24))</f>
        <v/>
      </c>
      <c r="X24" s="181" t="str">
        <f>IF(D24="","",COUNTIF($D$6:$D103,D24))</f>
        <v/>
      </c>
    </row>
    <row r="25" spans="1:24">
      <c r="A25" s="13">
        <f t="shared" si="6"/>
        <v>20</v>
      </c>
      <c r="B25" s="210"/>
      <c r="C25" s="210"/>
      <c r="D25" s="211"/>
      <c r="E25" s="212" t="str">
        <f t="shared" si="0"/>
        <v/>
      </c>
      <c r="F25" s="212" t="str">
        <f t="shared" si="1"/>
        <v/>
      </c>
      <c r="G25" s="213"/>
      <c r="H25" s="214"/>
      <c r="I25" s="221"/>
      <c r="J25" s="215"/>
      <c r="K25" s="216"/>
      <c r="L25" s="216"/>
      <c r="M25" s="216" t="str">
        <f t="shared" si="3"/>
        <v/>
      </c>
      <c r="N25" s="217"/>
      <c r="O25" s="207" t="str">
        <f>IFERROR(VLOOKUP(M25,計算用!$A$56:$B$63,2,FALSE),"")</f>
        <v/>
      </c>
      <c r="P25" s="222"/>
      <c r="Q25" s="222"/>
      <c r="R25" s="222"/>
      <c r="S25" s="209" t="str">
        <f t="shared" si="4"/>
        <v/>
      </c>
      <c r="T25" s="219"/>
      <c r="U25" s="220"/>
      <c r="V25" s="181" t="str">
        <f>IF(B25="","",COUNTIF($B$6:$B104,B25))</f>
        <v/>
      </c>
      <c r="W25" s="181" t="str">
        <f>IF(C25="","",COUNTIF($C$6:$C104,C25))</f>
        <v/>
      </c>
      <c r="X25" s="181" t="str">
        <f>IF(D25="","",COUNTIF($D$6:$D104,D25))</f>
        <v/>
      </c>
    </row>
    <row r="26" spans="1:24">
      <c r="A26" s="13">
        <f t="shared" si="6"/>
        <v>21</v>
      </c>
      <c r="B26" s="210"/>
      <c r="C26" s="210"/>
      <c r="D26" s="211"/>
      <c r="E26" s="212" t="str">
        <f t="shared" si="0"/>
        <v/>
      </c>
      <c r="F26" s="212" t="str">
        <f t="shared" si="1"/>
        <v/>
      </c>
      <c r="G26" s="213"/>
      <c r="H26" s="214"/>
      <c r="I26" s="221"/>
      <c r="J26" s="215"/>
      <c r="K26" s="216"/>
      <c r="L26" s="216"/>
      <c r="M26" s="216" t="str">
        <f t="shared" si="3"/>
        <v/>
      </c>
      <c r="N26" s="217"/>
      <c r="O26" s="207" t="str">
        <f>IFERROR(VLOOKUP(M26,計算用!$A$56:$B$63,2,FALSE),"")</f>
        <v/>
      </c>
      <c r="P26" s="222"/>
      <c r="Q26" s="222"/>
      <c r="R26" s="222"/>
      <c r="S26" s="209" t="str">
        <f t="shared" si="4"/>
        <v/>
      </c>
      <c r="T26" s="219"/>
      <c r="U26" s="220"/>
      <c r="V26" s="181" t="str">
        <f>IF(B26="","",COUNTIF($B$6:$B105,B26))</f>
        <v/>
      </c>
      <c r="W26" s="181" t="str">
        <f>IF(C26="","",COUNTIF($C$6:$C105,C26))</f>
        <v/>
      </c>
      <c r="X26" s="181" t="str">
        <f>IF(D26="","",COUNTIF($D$6:$D105,D26))</f>
        <v/>
      </c>
    </row>
    <row r="27" spans="1:24">
      <c r="A27" s="13">
        <f t="shared" si="6"/>
        <v>22</v>
      </c>
      <c r="B27" s="210"/>
      <c r="C27" s="210"/>
      <c r="D27" s="211"/>
      <c r="E27" s="212" t="str">
        <f t="shared" si="0"/>
        <v/>
      </c>
      <c r="F27" s="212" t="str">
        <f t="shared" si="1"/>
        <v/>
      </c>
      <c r="G27" s="213"/>
      <c r="H27" s="214"/>
      <c r="I27" s="221"/>
      <c r="J27" s="215"/>
      <c r="K27" s="216"/>
      <c r="L27" s="216"/>
      <c r="M27" s="216" t="str">
        <f t="shared" si="3"/>
        <v/>
      </c>
      <c r="N27" s="217"/>
      <c r="O27" s="207" t="str">
        <f>IFERROR(VLOOKUP(M27,計算用!$A$56:$B$63,2,FALSE),"")</f>
        <v/>
      </c>
      <c r="P27" s="222"/>
      <c r="Q27" s="222"/>
      <c r="R27" s="222"/>
      <c r="S27" s="209" t="str">
        <f t="shared" si="4"/>
        <v/>
      </c>
      <c r="T27" s="219"/>
      <c r="U27" s="220"/>
      <c r="V27" s="181" t="str">
        <f>IF(B27="","",COUNTIF($B$6:$B106,B27))</f>
        <v/>
      </c>
      <c r="W27" s="181" t="str">
        <f>IF(C27="","",COUNTIF($C$6:$C106,C27))</f>
        <v/>
      </c>
      <c r="X27" s="181" t="str">
        <f>IF(D27="","",COUNTIF($D$6:$D106,D27))</f>
        <v/>
      </c>
    </row>
    <row r="28" spans="1:24">
      <c r="A28" s="13">
        <f t="shared" si="6"/>
        <v>23</v>
      </c>
      <c r="B28" s="210"/>
      <c r="C28" s="210"/>
      <c r="D28" s="211"/>
      <c r="E28" s="212" t="str">
        <f t="shared" si="0"/>
        <v/>
      </c>
      <c r="F28" s="212" t="str">
        <f t="shared" si="1"/>
        <v/>
      </c>
      <c r="G28" s="213"/>
      <c r="H28" s="214"/>
      <c r="I28" s="221"/>
      <c r="J28" s="215"/>
      <c r="K28" s="216"/>
      <c r="L28" s="216"/>
      <c r="M28" s="216" t="str">
        <f t="shared" si="3"/>
        <v/>
      </c>
      <c r="N28" s="217"/>
      <c r="O28" s="207" t="str">
        <f>IFERROR(VLOOKUP(M28,計算用!$A$56:$B$63,2,FALSE),"")</f>
        <v/>
      </c>
      <c r="P28" s="222"/>
      <c r="Q28" s="222"/>
      <c r="R28" s="222"/>
      <c r="S28" s="209" t="str">
        <f t="shared" si="4"/>
        <v/>
      </c>
      <c r="T28" s="219"/>
      <c r="U28" s="220"/>
      <c r="V28" s="181" t="str">
        <f>IF(B28="","",COUNTIF($B$6:$B107,B28))</f>
        <v/>
      </c>
      <c r="W28" s="181" t="str">
        <f>IF(C28="","",COUNTIF($C$6:$C107,C28))</f>
        <v/>
      </c>
      <c r="X28" s="181" t="str">
        <f>IF(D28="","",COUNTIF($D$6:$D107,D28))</f>
        <v/>
      </c>
    </row>
    <row r="29" spans="1:24">
      <c r="A29" s="13">
        <f t="shared" si="6"/>
        <v>24</v>
      </c>
      <c r="B29" s="210"/>
      <c r="C29" s="210"/>
      <c r="D29" s="211"/>
      <c r="E29" s="212" t="str">
        <f t="shared" si="0"/>
        <v/>
      </c>
      <c r="F29" s="212" t="str">
        <f t="shared" si="1"/>
        <v/>
      </c>
      <c r="G29" s="213"/>
      <c r="H29" s="214"/>
      <c r="I29" s="221"/>
      <c r="J29" s="215"/>
      <c r="K29" s="216"/>
      <c r="L29" s="216"/>
      <c r="M29" s="216" t="str">
        <f t="shared" si="3"/>
        <v/>
      </c>
      <c r="N29" s="217"/>
      <c r="O29" s="207" t="str">
        <f>IFERROR(VLOOKUP(M29,計算用!$A$56:$B$63,2,FALSE),"")</f>
        <v/>
      </c>
      <c r="P29" s="222"/>
      <c r="Q29" s="222"/>
      <c r="R29" s="222"/>
      <c r="S29" s="209" t="str">
        <f t="shared" si="4"/>
        <v/>
      </c>
      <c r="T29" s="219"/>
      <c r="U29" s="220"/>
      <c r="V29" s="181" t="str">
        <f>IF(B29="","",COUNTIF($B$6:$B108,B29))</f>
        <v/>
      </c>
      <c r="W29" s="181" t="str">
        <f>IF(C29="","",COUNTIF($C$6:$C108,C29))</f>
        <v/>
      </c>
      <c r="X29" s="181" t="str">
        <f>IF(D29="","",COUNTIF($D$6:$D108,D29))</f>
        <v/>
      </c>
    </row>
    <row r="30" spans="1:24">
      <c r="A30" s="13">
        <f t="shared" si="6"/>
        <v>25</v>
      </c>
      <c r="B30" s="210"/>
      <c r="C30" s="210"/>
      <c r="D30" s="211"/>
      <c r="E30" s="212" t="str">
        <f t="shared" si="0"/>
        <v/>
      </c>
      <c r="F30" s="212" t="str">
        <f t="shared" si="1"/>
        <v/>
      </c>
      <c r="G30" s="213"/>
      <c r="H30" s="214"/>
      <c r="I30" s="221"/>
      <c r="J30" s="215"/>
      <c r="K30" s="216"/>
      <c r="L30" s="216"/>
      <c r="M30" s="216" t="str">
        <f t="shared" si="3"/>
        <v/>
      </c>
      <c r="N30" s="217"/>
      <c r="O30" s="207" t="str">
        <f>IFERROR(VLOOKUP(M30,計算用!$A$56:$B$63,2,FALSE),"")</f>
        <v/>
      </c>
      <c r="P30" s="222"/>
      <c r="Q30" s="222"/>
      <c r="R30" s="222"/>
      <c r="S30" s="209" t="str">
        <f t="shared" si="4"/>
        <v/>
      </c>
      <c r="T30" s="219"/>
      <c r="U30" s="220"/>
      <c r="V30" s="181" t="str">
        <f>IF(B30="","",COUNTIF($B$6:$B109,B30))</f>
        <v/>
      </c>
      <c r="W30" s="181" t="str">
        <f>IF(C30="","",COUNTIF($C$6:$C109,C30))</f>
        <v/>
      </c>
      <c r="X30" s="181" t="str">
        <f>IF(D30="","",COUNTIF($D$6:$D109,D30))</f>
        <v/>
      </c>
    </row>
    <row r="31" spans="1:24">
      <c r="A31" s="13">
        <f t="shared" si="6"/>
        <v>26</v>
      </c>
      <c r="B31" s="210"/>
      <c r="C31" s="210"/>
      <c r="D31" s="211"/>
      <c r="E31" s="212" t="str">
        <f t="shared" si="0"/>
        <v/>
      </c>
      <c r="F31" s="212" t="str">
        <f t="shared" si="1"/>
        <v/>
      </c>
      <c r="G31" s="213"/>
      <c r="H31" s="214"/>
      <c r="I31" s="221"/>
      <c r="J31" s="215"/>
      <c r="K31" s="216"/>
      <c r="L31" s="216"/>
      <c r="M31" s="216" t="str">
        <f t="shared" si="3"/>
        <v/>
      </c>
      <c r="N31" s="217"/>
      <c r="O31" s="207" t="str">
        <f>IFERROR(VLOOKUP(M31,計算用!$A$56:$B$63,2,FALSE),"")</f>
        <v/>
      </c>
      <c r="P31" s="222"/>
      <c r="Q31" s="222"/>
      <c r="R31" s="222"/>
      <c r="S31" s="209" t="str">
        <f t="shared" si="4"/>
        <v/>
      </c>
      <c r="T31" s="219"/>
      <c r="U31" s="220"/>
      <c r="V31" s="181" t="str">
        <f>IF(B31="","",COUNTIF($B$6:$B110,B31))</f>
        <v/>
      </c>
      <c r="W31" s="181" t="str">
        <f>IF(C31="","",COUNTIF($C$6:$C110,C31))</f>
        <v/>
      </c>
      <c r="X31" s="181" t="str">
        <f>IF(D31="","",COUNTIF($D$6:$D110,D31))</f>
        <v/>
      </c>
    </row>
    <row r="32" spans="1:24">
      <c r="A32" s="13">
        <f t="shared" si="6"/>
        <v>27</v>
      </c>
      <c r="B32" s="210"/>
      <c r="C32" s="210"/>
      <c r="D32" s="211"/>
      <c r="E32" s="212" t="str">
        <f t="shared" si="0"/>
        <v/>
      </c>
      <c r="F32" s="212" t="str">
        <f t="shared" si="1"/>
        <v/>
      </c>
      <c r="G32" s="213"/>
      <c r="H32" s="214"/>
      <c r="I32" s="221"/>
      <c r="J32" s="215"/>
      <c r="K32" s="216"/>
      <c r="L32" s="216"/>
      <c r="M32" s="216" t="str">
        <f t="shared" si="3"/>
        <v/>
      </c>
      <c r="N32" s="217"/>
      <c r="O32" s="207" t="str">
        <f>IFERROR(VLOOKUP(M32,計算用!$A$56:$B$63,2,FALSE),"")</f>
        <v/>
      </c>
      <c r="P32" s="222"/>
      <c r="Q32" s="222"/>
      <c r="R32" s="222"/>
      <c r="S32" s="209" t="str">
        <f t="shared" si="4"/>
        <v/>
      </c>
      <c r="T32" s="219"/>
      <c r="U32" s="220"/>
      <c r="V32" s="181" t="str">
        <f>IF(B32="","",COUNTIF($B$6:$B111,B32))</f>
        <v/>
      </c>
      <c r="W32" s="181" t="str">
        <f>IF(C32="","",COUNTIF($C$6:$C111,C32))</f>
        <v/>
      </c>
      <c r="X32" s="181" t="str">
        <f>IF(D32="","",COUNTIF($D$6:$D111,D32))</f>
        <v/>
      </c>
    </row>
    <row r="33" spans="1:24">
      <c r="A33" s="13">
        <f t="shared" si="6"/>
        <v>28</v>
      </c>
      <c r="B33" s="210"/>
      <c r="C33" s="210"/>
      <c r="D33" s="211"/>
      <c r="E33" s="212" t="str">
        <f t="shared" si="0"/>
        <v/>
      </c>
      <c r="F33" s="212" t="str">
        <f t="shared" si="1"/>
        <v/>
      </c>
      <c r="G33" s="213"/>
      <c r="H33" s="214"/>
      <c r="I33" s="221"/>
      <c r="J33" s="215"/>
      <c r="K33" s="216"/>
      <c r="L33" s="216"/>
      <c r="M33" s="216" t="str">
        <f t="shared" si="3"/>
        <v/>
      </c>
      <c r="N33" s="217"/>
      <c r="O33" s="207" t="str">
        <f>IFERROR(VLOOKUP(M33,計算用!$A$56:$B$63,2,FALSE),"")</f>
        <v/>
      </c>
      <c r="P33" s="222"/>
      <c r="Q33" s="222"/>
      <c r="R33" s="222"/>
      <c r="S33" s="209" t="str">
        <f t="shared" si="4"/>
        <v/>
      </c>
      <c r="T33" s="219"/>
      <c r="U33" s="220"/>
      <c r="V33" s="181" t="str">
        <f>IF(B33="","",COUNTIF($B$6:$B112,B33))</f>
        <v/>
      </c>
      <c r="W33" s="181" t="str">
        <f>IF(C33="","",COUNTIF($C$6:$C112,C33))</f>
        <v/>
      </c>
      <c r="X33" s="181" t="str">
        <f>IF(D33="","",COUNTIF($D$6:$D112,D33))</f>
        <v/>
      </c>
    </row>
    <row r="34" spans="1:24">
      <c r="A34" s="13">
        <f t="shared" si="6"/>
        <v>29</v>
      </c>
      <c r="B34" s="210"/>
      <c r="C34" s="210"/>
      <c r="D34" s="211"/>
      <c r="E34" s="212" t="str">
        <f t="shared" si="0"/>
        <v/>
      </c>
      <c r="F34" s="212" t="str">
        <f t="shared" si="1"/>
        <v/>
      </c>
      <c r="G34" s="213"/>
      <c r="H34" s="214"/>
      <c r="I34" s="221"/>
      <c r="J34" s="215"/>
      <c r="K34" s="216"/>
      <c r="L34" s="216"/>
      <c r="M34" s="216" t="str">
        <f t="shared" si="3"/>
        <v/>
      </c>
      <c r="N34" s="217"/>
      <c r="O34" s="207" t="str">
        <f>IFERROR(VLOOKUP(M34,計算用!$A$56:$B$63,2,FALSE),"")</f>
        <v/>
      </c>
      <c r="P34" s="222"/>
      <c r="Q34" s="222"/>
      <c r="R34" s="222"/>
      <c r="S34" s="209" t="str">
        <f t="shared" si="4"/>
        <v/>
      </c>
      <c r="T34" s="219"/>
      <c r="U34" s="220"/>
      <c r="V34" s="181" t="str">
        <f>IF(B34="","",COUNTIF($B$6:$B113,B34))</f>
        <v/>
      </c>
      <c r="W34" s="181" t="str">
        <f>IF(C34="","",COUNTIF($C$6:$C113,C34))</f>
        <v/>
      </c>
      <c r="X34" s="181" t="str">
        <f>IF(D34="","",COUNTIF($D$6:$D113,D34))</f>
        <v/>
      </c>
    </row>
    <row r="35" spans="1:24">
      <c r="A35" s="13">
        <f t="shared" si="6"/>
        <v>30</v>
      </c>
      <c r="B35" s="210"/>
      <c r="C35" s="210"/>
      <c r="D35" s="211"/>
      <c r="E35" s="212" t="str">
        <f t="shared" si="0"/>
        <v/>
      </c>
      <c r="F35" s="212" t="str">
        <f t="shared" si="1"/>
        <v/>
      </c>
      <c r="G35" s="213"/>
      <c r="H35" s="214"/>
      <c r="I35" s="221"/>
      <c r="J35" s="215"/>
      <c r="K35" s="216"/>
      <c r="L35" s="216"/>
      <c r="M35" s="216" t="str">
        <f t="shared" si="3"/>
        <v/>
      </c>
      <c r="N35" s="217"/>
      <c r="O35" s="207" t="str">
        <f>IFERROR(VLOOKUP(M35,計算用!$A$56:$B$63,2,FALSE),"")</f>
        <v/>
      </c>
      <c r="P35" s="222"/>
      <c r="Q35" s="222"/>
      <c r="R35" s="222"/>
      <c r="S35" s="209" t="str">
        <f t="shared" si="4"/>
        <v/>
      </c>
      <c r="T35" s="219"/>
      <c r="U35" s="220"/>
      <c r="V35" s="181" t="str">
        <f>IF(B35="","",COUNTIF($B$6:$B114,B35))</f>
        <v/>
      </c>
      <c r="W35" s="181" t="str">
        <f>IF(C35="","",COUNTIF($C$6:$C114,C35))</f>
        <v/>
      </c>
      <c r="X35" s="181" t="str">
        <f>IF(D35="","",COUNTIF($D$6:$D114,D35))</f>
        <v/>
      </c>
    </row>
    <row r="36" spans="1:24">
      <c r="A36" s="13">
        <f t="shared" si="6"/>
        <v>31</v>
      </c>
      <c r="B36" s="210"/>
      <c r="C36" s="210"/>
      <c r="D36" s="211"/>
      <c r="E36" s="212" t="str">
        <f t="shared" si="0"/>
        <v/>
      </c>
      <c r="F36" s="212" t="str">
        <f t="shared" si="1"/>
        <v/>
      </c>
      <c r="G36" s="213"/>
      <c r="H36" s="214"/>
      <c r="I36" s="221"/>
      <c r="J36" s="215"/>
      <c r="K36" s="216"/>
      <c r="L36" s="216"/>
      <c r="M36" s="216" t="str">
        <f t="shared" si="3"/>
        <v/>
      </c>
      <c r="N36" s="217"/>
      <c r="O36" s="207" t="str">
        <f>IFERROR(VLOOKUP(M36,計算用!$A$56:$B$63,2,FALSE),"")</f>
        <v/>
      </c>
      <c r="P36" s="222"/>
      <c r="Q36" s="222"/>
      <c r="R36" s="222"/>
      <c r="S36" s="209" t="str">
        <f t="shared" si="4"/>
        <v/>
      </c>
      <c r="T36" s="219"/>
      <c r="U36" s="220"/>
      <c r="V36" s="181" t="str">
        <f>IF(B36="","",COUNTIF($B$6:$B115,B36))</f>
        <v/>
      </c>
      <c r="W36" s="181" t="str">
        <f>IF(C36="","",COUNTIF($C$6:$C115,C36))</f>
        <v/>
      </c>
      <c r="X36" s="181" t="str">
        <f>IF(D36="","",COUNTIF($D$6:$D115,D36))</f>
        <v/>
      </c>
    </row>
    <row r="37" spans="1:24">
      <c r="A37" s="13">
        <f t="shared" si="6"/>
        <v>32</v>
      </c>
      <c r="B37" s="210"/>
      <c r="C37" s="210"/>
      <c r="D37" s="211"/>
      <c r="E37" s="212" t="str">
        <f t="shared" si="0"/>
        <v/>
      </c>
      <c r="F37" s="212" t="str">
        <f t="shared" si="1"/>
        <v/>
      </c>
      <c r="G37" s="213"/>
      <c r="H37" s="214"/>
      <c r="I37" s="221"/>
      <c r="J37" s="215"/>
      <c r="K37" s="216"/>
      <c r="L37" s="216"/>
      <c r="M37" s="216" t="str">
        <f t="shared" si="3"/>
        <v/>
      </c>
      <c r="N37" s="217"/>
      <c r="O37" s="207" t="str">
        <f>IFERROR(VLOOKUP(M37,計算用!$A$56:$B$63,2,FALSE),"")</f>
        <v/>
      </c>
      <c r="P37" s="222"/>
      <c r="Q37" s="222"/>
      <c r="R37" s="222"/>
      <c r="S37" s="209" t="str">
        <f t="shared" si="4"/>
        <v/>
      </c>
      <c r="T37" s="219"/>
      <c r="U37" s="220"/>
      <c r="V37" s="181" t="str">
        <f>IF(B37="","",COUNTIF($B$6:$B116,B37))</f>
        <v/>
      </c>
      <c r="W37" s="181" t="str">
        <f>IF(C37="","",COUNTIF($C$6:$C116,C37))</f>
        <v/>
      </c>
      <c r="X37" s="181" t="str">
        <f>IF(D37="","",COUNTIF($D$6:$D116,D37))</f>
        <v/>
      </c>
    </row>
    <row r="38" spans="1:24">
      <c r="A38" s="13">
        <f t="shared" si="6"/>
        <v>33</v>
      </c>
      <c r="B38" s="210"/>
      <c r="C38" s="210"/>
      <c r="D38" s="211"/>
      <c r="E38" s="212" t="str">
        <f t="shared" si="0"/>
        <v/>
      </c>
      <c r="F38" s="212" t="str">
        <f t="shared" si="1"/>
        <v/>
      </c>
      <c r="G38" s="213"/>
      <c r="H38" s="214"/>
      <c r="I38" s="221"/>
      <c r="J38" s="215"/>
      <c r="K38" s="216"/>
      <c r="L38" s="216"/>
      <c r="M38" s="216" t="str">
        <f t="shared" si="3"/>
        <v/>
      </c>
      <c r="N38" s="217"/>
      <c r="O38" s="207" t="str">
        <f>IFERROR(VLOOKUP(M38,計算用!$A$56:$B$63,2,FALSE),"")</f>
        <v/>
      </c>
      <c r="P38" s="222"/>
      <c r="Q38" s="222"/>
      <c r="R38" s="222"/>
      <c r="S38" s="209" t="str">
        <f t="shared" si="4"/>
        <v/>
      </c>
      <c r="T38" s="219"/>
      <c r="U38" s="220"/>
      <c r="V38" s="181" t="str">
        <f>IF(B38="","",COUNTIF($B$6:$B117,B38))</f>
        <v/>
      </c>
      <c r="W38" s="181" t="str">
        <f>IF(C38="","",COUNTIF($C$6:$C117,C38))</f>
        <v/>
      </c>
      <c r="X38" s="181" t="str">
        <f>IF(D38="","",COUNTIF($D$6:$D117,D38))</f>
        <v/>
      </c>
    </row>
    <row r="39" spans="1:24">
      <c r="A39" s="13">
        <f t="shared" si="6"/>
        <v>34</v>
      </c>
      <c r="B39" s="210"/>
      <c r="C39" s="210"/>
      <c r="D39" s="211"/>
      <c r="E39" s="212" t="str">
        <f t="shared" si="0"/>
        <v/>
      </c>
      <c r="F39" s="212" t="str">
        <f t="shared" si="1"/>
        <v/>
      </c>
      <c r="G39" s="213"/>
      <c r="H39" s="214"/>
      <c r="I39" s="221"/>
      <c r="J39" s="215"/>
      <c r="K39" s="216"/>
      <c r="L39" s="216"/>
      <c r="M39" s="216" t="str">
        <f t="shared" si="3"/>
        <v/>
      </c>
      <c r="N39" s="217"/>
      <c r="O39" s="207" t="str">
        <f>IFERROR(VLOOKUP(M39,計算用!$A$56:$B$63,2,FALSE),"")</f>
        <v/>
      </c>
      <c r="P39" s="222"/>
      <c r="Q39" s="222"/>
      <c r="R39" s="222"/>
      <c r="S39" s="209" t="str">
        <f t="shared" si="4"/>
        <v/>
      </c>
      <c r="T39" s="219"/>
      <c r="U39" s="220"/>
      <c r="V39" s="181" t="str">
        <f>IF(B39="","",COUNTIF($B$6:$B118,B39))</f>
        <v/>
      </c>
      <c r="W39" s="181" t="str">
        <f>IF(C39="","",COUNTIF($C$6:$C118,C39))</f>
        <v/>
      </c>
      <c r="X39" s="181" t="str">
        <f>IF(D39="","",COUNTIF($D$6:$D118,D39))</f>
        <v/>
      </c>
    </row>
    <row r="40" spans="1:24">
      <c r="A40" s="13">
        <f t="shared" si="6"/>
        <v>35</v>
      </c>
      <c r="B40" s="210"/>
      <c r="C40" s="210"/>
      <c r="D40" s="211"/>
      <c r="E40" s="212" t="str">
        <f t="shared" si="0"/>
        <v/>
      </c>
      <c r="F40" s="212" t="str">
        <f t="shared" si="1"/>
        <v/>
      </c>
      <c r="G40" s="213"/>
      <c r="H40" s="214"/>
      <c r="I40" s="221"/>
      <c r="J40" s="215"/>
      <c r="K40" s="216"/>
      <c r="L40" s="216"/>
      <c r="M40" s="216" t="str">
        <f t="shared" si="3"/>
        <v/>
      </c>
      <c r="N40" s="217"/>
      <c r="O40" s="207" t="str">
        <f>IFERROR(VLOOKUP(M40,計算用!$A$56:$B$63,2,FALSE),"")</f>
        <v/>
      </c>
      <c r="P40" s="222"/>
      <c r="Q40" s="222"/>
      <c r="R40" s="222"/>
      <c r="S40" s="209" t="str">
        <f t="shared" si="4"/>
        <v/>
      </c>
      <c r="T40" s="219"/>
      <c r="U40" s="220"/>
      <c r="V40" s="181" t="str">
        <f>IF(B40="","",COUNTIF($B$6:$B119,B40))</f>
        <v/>
      </c>
      <c r="W40" s="181" t="str">
        <f>IF(C40="","",COUNTIF($C$6:$C119,C40))</f>
        <v/>
      </c>
      <c r="X40" s="181" t="str">
        <f>IF(D40="","",COUNTIF($D$6:$D119,D40))</f>
        <v/>
      </c>
    </row>
    <row r="41" spans="1:24">
      <c r="A41" s="13">
        <f t="shared" si="6"/>
        <v>36</v>
      </c>
      <c r="B41" s="210"/>
      <c r="C41" s="210"/>
      <c r="D41" s="211"/>
      <c r="E41" s="212" t="str">
        <f t="shared" si="0"/>
        <v/>
      </c>
      <c r="F41" s="212" t="str">
        <f t="shared" si="1"/>
        <v/>
      </c>
      <c r="G41" s="213"/>
      <c r="H41" s="214"/>
      <c r="I41" s="221"/>
      <c r="J41" s="215"/>
      <c r="K41" s="216"/>
      <c r="L41" s="216"/>
      <c r="M41" s="216" t="str">
        <f t="shared" si="3"/>
        <v/>
      </c>
      <c r="N41" s="217"/>
      <c r="O41" s="207" t="str">
        <f>IFERROR(VLOOKUP(M41,計算用!$A$56:$B$63,2,FALSE),"")</f>
        <v/>
      </c>
      <c r="P41" s="222"/>
      <c r="Q41" s="222"/>
      <c r="R41" s="222"/>
      <c r="S41" s="209" t="str">
        <f t="shared" si="4"/>
        <v/>
      </c>
      <c r="T41" s="219"/>
      <c r="U41" s="220"/>
      <c r="V41" s="181" t="str">
        <f>IF(B41="","",COUNTIF($B$6:$B120,B41))</f>
        <v/>
      </c>
      <c r="W41" s="181" t="str">
        <f>IF(C41="","",COUNTIF($C$6:$C120,C41))</f>
        <v/>
      </c>
      <c r="X41" s="181" t="str">
        <f>IF(D41="","",COUNTIF($D$6:$D120,D41))</f>
        <v/>
      </c>
    </row>
    <row r="42" spans="1:24">
      <c r="A42" s="13">
        <f t="shared" si="6"/>
        <v>37</v>
      </c>
      <c r="B42" s="210"/>
      <c r="C42" s="210"/>
      <c r="D42" s="211"/>
      <c r="E42" s="212" t="str">
        <f t="shared" si="0"/>
        <v/>
      </c>
      <c r="F42" s="212" t="str">
        <f t="shared" si="1"/>
        <v/>
      </c>
      <c r="G42" s="213"/>
      <c r="H42" s="214"/>
      <c r="I42" s="221"/>
      <c r="J42" s="215"/>
      <c r="K42" s="216"/>
      <c r="L42" s="216"/>
      <c r="M42" s="216" t="str">
        <f t="shared" si="3"/>
        <v/>
      </c>
      <c r="N42" s="217"/>
      <c r="O42" s="207" t="str">
        <f>IFERROR(VLOOKUP(M42,計算用!$A$56:$B$63,2,FALSE),"")</f>
        <v/>
      </c>
      <c r="P42" s="222"/>
      <c r="Q42" s="222"/>
      <c r="R42" s="222"/>
      <c r="S42" s="209" t="str">
        <f t="shared" si="4"/>
        <v/>
      </c>
      <c r="T42" s="219"/>
      <c r="U42" s="220"/>
      <c r="V42" s="181" t="str">
        <f>IF(B42="","",COUNTIF($B$6:$B121,B42))</f>
        <v/>
      </c>
      <c r="W42" s="181" t="str">
        <f>IF(C42="","",COUNTIF($C$6:$C121,C42))</f>
        <v/>
      </c>
      <c r="X42" s="181" t="str">
        <f>IF(D42="","",COUNTIF($D$6:$D121,D42))</f>
        <v/>
      </c>
    </row>
    <row r="43" spans="1:24">
      <c r="A43" s="13">
        <f t="shared" si="6"/>
        <v>38</v>
      </c>
      <c r="B43" s="210"/>
      <c r="C43" s="210"/>
      <c r="D43" s="211"/>
      <c r="E43" s="212" t="str">
        <f t="shared" si="0"/>
        <v/>
      </c>
      <c r="F43" s="212" t="str">
        <f t="shared" si="1"/>
        <v/>
      </c>
      <c r="G43" s="213"/>
      <c r="H43" s="214"/>
      <c r="I43" s="221"/>
      <c r="J43" s="215"/>
      <c r="K43" s="216"/>
      <c r="L43" s="216"/>
      <c r="M43" s="216" t="str">
        <f t="shared" si="3"/>
        <v/>
      </c>
      <c r="N43" s="217"/>
      <c r="O43" s="207" t="str">
        <f>IFERROR(VLOOKUP(M43,計算用!$A$56:$B$63,2,FALSE),"")</f>
        <v/>
      </c>
      <c r="P43" s="222"/>
      <c r="Q43" s="222"/>
      <c r="R43" s="222"/>
      <c r="S43" s="209" t="str">
        <f t="shared" si="4"/>
        <v/>
      </c>
      <c r="T43" s="219"/>
      <c r="U43" s="220"/>
      <c r="V43" s="181" t="str">
        <f>IF(B43="","",COUNTIF($B$6:$B122,B43))</f>
        <v/>
      </c>
      <c r="W43" s="181" t="str">
        <f>IF(C43="","",COUNTIF($C$6:$C122,C43))</f>
        <v/>
      </c>
      <c r="X43" s="181" t="str">
        <f>IF(D43="","",COUNTIF($D$6:$D122,D43))</f>
        <v/>
      </c>
    </row>
    <row r="44" spans="1:24">
      <c r="A44" s="13">
        <f t="shared" si="6"/>
        <v>39</v>
      </c>
      <c r="B44" s="210"/>
      <c r="C44" s="210"/>
      <c r="D44" s="211"/>
      <c r="E44" s="212" t="str">
        <f t="shared" si="0"/>
        <v/>
      </c>
      <c r="F44" s="212" t="str">
        <f t="shared" si="1"/>
        <v/>
      </c>
      <c r="G44" s="213"/>
      <c r="H44" s="214"/>
      <c r="I44" s="221"/>
      <c r="J44" s="215"/>
      <c r="K44" s="216"/>
      <c r="L44" s="216"/>
      <c r="M44" s="216" t="str">
        <f t="shared" si="3"/>
        <v/>
      </c>
      <c r="N44" s="217"/>
      <c r="O44" s="207" t="str">
        <f>IFERROR(VLOOKUP(M44,計算用!$A$56:$B$63,2,FALSE),"")</f>
        <v/>
      </c>
      <c r="P44" s="222"/>
      <c r="Q44" s="222"/>
      <c r="R44" s="222"/>
      <c r="S44" s="209" t="str">
        <f t="shared" si="4"/>
        <v/>
      </c>
      <c r="T44" s="219"/>
      <c r="U44" s="220"/>
      <c r="V44" s="181" t="str">
        <f>IF(B44="","",COUNTIF($B$6:$B123,B44))</f>
        <v/>
      </c>
      <c r="W44" s="181" t="str">
        <f>IF(C44="","",COUNTIF($C$6:$C123,C44))</f>
        <v/>
      </c>
      <c r="X44" s="181" t="str">
        <f>IF(D44="","",COUNTIF($D$6:$D123,D44))</f>
        <v/>
      </c>
    </row>
    <row r="45" spans="1:24">
      <c r="A45" s="13">
        <f t="shared" si="6"/>
        <v>40</v>
      </c>
      <c r="B45" s="210"/>
      <c r="C45" s="210"/>
      <c r="D45" s="211"/>
      <c r="E45" s="212" t="str">
        <f t="shared" si="0"/>
        <v/>
      </c>
      <c r="F45" s="212" t="str">
        <f t="shared" si="1"/>
        <v/>
      </c>
      <c r="G45" s="213"/>
      <c r="H45" s="214"/>
      <c r="I45" s="221"/>
      <c r="J45" s="215"/>
      <c r="K45" s="216"/>
      <c r="L45" s="216"/>
      <c r="M45" s="216" t="str">
        <f t="shared" si="3"/>
        <v/>
      </c>
      <c r="N45" s="217"/>
      <c r="O45" s="207" t="str">
        <f>IFERROR(VLOOKUP(M45,計算用!$A$56:$B$63,2,FALSE),"")</f>
        <v/>
      </c>
      <c r="P45" s="222"/>
      <c r="Q45" s="222"/>
      <c r="R45" s="222"/>
      <c r="S45" s="209" t="str">
        <f t="shared" si="4"/>
        <v/>
      </c>
      <c r="T45" s="219"/>
      <c r="U45" s="220"/>
      <c r="V45" s="181" t="str">
        <f>IF(B45="","",COUNTIF($B$6:$B124,B45))</f>
        <v/>
      </c>
      <c r="W45" s="181" t="str">
        <f>IF(C45="","",COUNTIF($C$6:$C124,C45))</f>
        <v/>
      </c>
      <c r="X45" s="181" t="str">
        <f>IF(D45="","",COUNTIF($D$6:$D124,D45))</f>
        <v/>
      </c>
    </row>
    <row r="46" spans="1:24">
      <c r="A46" s="13">
        <f t="shared" si="6"/>
        <v>41</v>
      </c>
      <c r="B46" s="210"/>
      <c r="C46" s="210"/>
      <c r="D46" s="211"/>
      <c r="E46" s="212" t="str">
        <f t="shared" si="0"/>
        <v/>
      </c>
      <c r="F46" s="212" t="str">
        <f t="shared" si="1"/>
        <v/>
      </c>
      <c r="G46" s="213"/>
      <c r="H46" s="214"/>
      <c r="I46" s="221"/>
      <c r="J46" s="215"/>
      <c r="K46" s="216"/>
      <c r="L46" s="216"/>
      <c r="M46" s="216" t="str">
        <f t="shared" si="3"/>
        <v/>
      </c>
      <c r="N46" s="217"/>
      <c r="O46" s="207" t="str">
        <f>IFERROR(VLOOKUP(M46,計算用!$A$56:$B$63,2,FALSE),"")</f>
        <v/>
      </c>
      <c r="P46" s="222"/>
      <c r="Q46" s="222"/>
      <c r="R46" s="222"/>
      <c r="S46" s="209" t="str">
        <f t="shared" si="4"/>
        <v/>
      </c>
      <c r="T46" s="219"/>
      <c r="U46" s="220"/>
      <c r="V46" s="181" t="str">
        <f>IF(B46="","",COUNTIF($B$6:$B125,B46))</f>
        <v/>
      </c>
      <c r="W46" s="181" t="str">
        <f>IF(C46="","",COUNTIF($C$6:$C125,C46))</f>
        <v/>
      </c>
      <c r="X46" s="181" t="str">
        <f>IF(D46="","",COUNTIF($D$6:$D125,D46))</f>
        <v/>
      </c>
    </row>
    <row r="47" spans="1:24">
      <c r="A47" s="13">
        <f t="shared" si="6"/>
        <v>42</v>
      </c>
      <c r="B47" s="210"/>
      <c r="C47" s="210"/>
      <c r="D47" s="211"/>
      <c r="E47" s="212" t="str">
        <f t="shared" si="0"/>
        <v/>
      </c>
      <c r="F47" s="212" t="str">
        <f t="shared" si="1"/>
        <v/>
      </c>
      <c r="G47" s="213"/>
      <c r="H47" s="214"/>
      <c r="I47" s="221"/>
      <c r="J47" s="215"/>
      <c r="K47" s="216"/>
      <c r="L47" s="216"/>
      <c r="M47" s="216" t="str">
        <f t="shared" si="3"/>
        <v/>
      </c>
      <c r="N47" s="217"/>
      <c r="O47" s="207" t="str">
        <f>IFERROR(VLOOKUP(M47,計算用!$A$56:$B$63,2,FALSE),"")</f>
        <v/>
      </c>
      <c r="P47" s="222"/>
      <c r="Q47" s="222"/>
      <c r="R47" s="222"/>
      <c r="S47" s="209" t="str">
        <f t="shared" si="4"/>
        <v/>
      </c>
      <c r="T47" s="219"/>
      <c r="U47" s="220"/>
      <c r="V47" s="181" t="str">
        <f>IF(B47="","",COUNTIF($B$6:$B126,B47))</f>
        <v/>
      </c>
      <c r="W47" s="181" t="str">
        <f>IF(C47="","",COUNTIF($C$6:$C126,C47))</f>
        <v/>
      </c>
      <c r="X47" s="181" t="str">
        <f>IF(D47="","",COUNTIF($D$6:$D126,D47))</f>
        <v/>
      </c>
    </row>
    <row r="48" spans="1:24">
      <c r="A48" s="13">
        <f t="shared" si="6"/>
        <v>43</v>
      </c>
      <c r="B48" s="210"/>
      <c r="C48" s="210"/>
      <c r="D48" s="211"/>
      <c r="E48" s="212" t="str">
        <f t="shared" si="0"/>
        <v/>
      </c>
      <c r="F48" s="212" t="str">
        <f t="shared" si="1"/>
        <v/>
      </c>
      <c r="G48" s="213"/>
      <c r="H48" s="214"/>
      <c r="I48" s="221"/>
      <c r="J48" s="215"/>
      <c r="K48" s="216"/>
      <c r="L48" s="216"/>
      <c r="M48" s="216" t="str">
        <f t="shared" si="3"/>
        <v/>
      </c>
      <c r="N48" s="217"/>
      <c r="O48" s="207" t="str">
        <f>IFERROR(VLOOKUP(M48,計算用!$A$56:$B$63,2,FALSE),"")</f>
        <v/>
      </c>
      <c r="P48" s="222"/>
      <c r="Q48" s="222"/>
      <c r="R48" s="222"/>
      <c r="S48" s="209" t="str">
        <f t="shared" si="4"/>
        <v/>
      </c>
      <c r="T48" s="219"/>
      <c r="U48" s="220"/>
      <c r="V48" s="181" t="str">
        <f>IF(B48="","",COUNTIF($B$6:$B127,B48))</f>
        <v/>
      </c>
      <c r="W48" s="181" t="str">
        <f>IF(C48="","",COUNTIF($C$6:$C127,C48))</f>
        <v/>
      </c>
      <c r="X48" s="181" t="str">
        <f>IF(D48="","",COUNTIF($D$6:$D127,D48))</f>
        <v/>
      </c>
    </row>
    <row r="49" spans="1:24">
      <c r="A49" s="13">
        <f t="shared" si="6"/>
        <v>44</v>
      </c>
      <c r="B49" s="210"/>
      <c r="C49" s="210"/>
      <c r="D49" s="211"/>
      <c r="E49" s="212" t="str">
        <f t="shared" si="0"/>
        <v/>
      </c>
      <c r="F49" s="212" t="str">
        <f t="shared" si="1"/>
        <v/>
      </c>
      <c r="G49" s="213"/>
      <c r="H49" s="214"/>
      <c r="I49" s="221"/>
      <c r="J49" s="215"/>
      <c r="K49" s="216"/>
      <c r="L49" s="216"/>
      <c r="M49" s="216" t="str">
        <f t="shared" si="3"/>
        <v/>
      </c>
      <c r="N49" s="217"/>
      <c r="O49" s="207" t="str">
        <f>IFERROR(VLOOKUP(M49,計算用!$A$56:$B$63,2,FALSE),"")</f>
        <v/>
      </c>
      <c r="P49" s="222"/>
      <c r="Q49" s="222"/>
      <c r="R49" s="222"/>
      <c r="S49" s="209" t="str">
        <f t="shared" si="4"/>
        <v/>
      </c>
      <c r="T49" s="219"/>
      <c r="U49" s="220"/>
      <c r="V49" s="181" t="str">
        <f>IF(B49="","",COUNTIF($B$6:$B128,B49))</f>
        <v/>
      </c>
      <c r="W49" s="181" t="str">
        <f>IF(C49="","",COUNTIF($C$6:$C128,C49))</f>
        <v/>
      </c>
      <c r="X49" s="181" t="str">
        <f>IF(D49="","",COUNTIF($D$6:$D128,D49))</f>
        <v/>
      </c>
    </row>
    <row r="50" spans="1:24">
      <c r="A50" s="13">
        <f t="shared" si="6"/>
        <v>45</v>
      </c>
      <c r="B50" s="210"/>
      <c r="C50" s="210"/>
      <c r="D50" s="211"/>
      <c r="E50" s="212" t="str">
        <f t="shared" si="0"/>
        <v/>
      </c>
      <c r="F50" s="212" t="str">
        <f t="shared" si="1"/>
        <v/>
      </c>
      <c r="G50" s="213"/>
      <c r="H50" s="214"/>
      <c r="I50" s="221"/>
      <c r="J50" s="215"/>
      <c r="K50" s="216"/>
      <c r="L50" s="216"/>
      <c r="M50" s="216" t="str">
        <f t="shared" si="3"/>
        <v/>
      </c>
      <c r="N50" s="217"/>
      <c r="O50" s="207" t="str">
        <f>IFERROR(VLOOKUP(M50,計算用!$A$56:$B$63,2,FALSE),"")</f>
        <v/>
      </c>
      <c r="P50" s="222"/>
      <c r="Q50" s="222"/>
      <c r="R50" s="222"/>
      <c r="S50" s="209" t="str">
        <f t="shared" si="4"/>
        <v/>
      </c>
      <c r="T50" s="219"/>
      <c r="U50" s="220"/>
      <c r="V50" s="181" t="str">
        <f>IF(B50="","",COUNTIF($B$6:$B129,B50))</f>
        <v/>
      </c>
      <c r="W50" s="181" t="str">
        <f>IF(C50="","",COUNTIF($C$6:$C129,C50))</f>
        <v/>
      </c>
      <c r="X50" s="181" t="str">
        <f>IF(D50="","",COUNTIF($D$6:$D129,D50))</f>
        <v/>
      </c>
    </row>
    <row r="51" spans="1:24">
      <c r="A51" s="13">
        <f t="shared" si="6"/>
        <v>46</v>
      </c>
      <c r="B51" s="210"/>
      <c r="C51" s="210"/>
      <c r="D51" s="211"/>
      <c r="E51" s="212" t="str">
        <f t="shared" si="0"/>
        <v/>
      </c>
      <c r="F51" s="212" t="str">
        <f t="shared" si="1"/>
        <v/>
      </c>
      <c r="G51" s="213"/>
      <c r="H51" s="214"/>
      <c r="I51" s="221"/>
      <c r="J51" s="215"/>
      <c r="K51" s="216"/>
      <c r="L51" s="216"/>
      <c r="M51" s="216" t="str">
        <f t="shared" si="3"/>
        <v/>
      </c>
      <c r="N51" s="217"/>
      <c r="O51" s="207" t="str">
        <f>IFERROR(VLOOKUP(M51,計算用!$A$56:$B$63,2,FALSE),"")</f>
        <v/>
      </c>
      <c r="P51" s="222"/>
      <c r="Q51" s="222"/>
      <c r="R51" s="222"/>
      <c r="S51" s="209" t="str">
        <f t="shared" si="4"/>
        <v/>
      </c>
      <c r="T51" s="219"/>
      <c r="U51" s="220"/>
      <c r="V51" s="181" t="str">
        <f>IF(B51="","",COUNTIF($B$6:$B130,B51))</f>
        <v/>
      </c>
      <c r="W51" s="181" t="str">
        <f>IF(C51="","",COUNTIF($C$6:$C130,C51))</f>
        <v/>
      </c>
      <c r="X51" s="181" t="str">
        <f>IF(D51="","",COUNTIF($D$6:$D130,D51))</f>
        <v/>
      </c>
    </row>
    <row r="52" spans="1:24">
      <c r="A52" s="13">
        <f t="shared" si="6"/>
        <v>47</v>
      </c>
      <c r="B52" s="210"/>
      <c r="C52" s="210"/>
      <c r="D52" s="211"/>
      <c r="E52" s="212" t="str">
        <f t="shared" si="0"/>
        <v/>
      </c>
      <c r="F52" s="212" t="str">
        <f t="shared" si="1"/>
        <v/>
      </c>
      <c r="G52" s="213"/>
      <c r="H52" s="214"/>
      <c r="I52" s="221"/>
      <c r="J52" s="215"/>
      <c r="K52" s="216"/>
      <c r="L52" s="216"/>
      <c r="M52" s="216" t="str">
        <f t="shared" si="3"/>
        <v/>
      </c>
      <c r="N52" s="217"/>
      <c r="O52" s="207" t="str">
        <f>IFERROR(VLOOKUP(M52,計算用!$A$56:$B$63,2,FALSE),"")</f>
        <v/>
      </c>
      <c r="P52" s="222"/>
      <c r="Q52" s="222"/>
      <c r="R52" s="222"/>
      <c r="S52" s="209" t="str">
        <f t="shared" si="4"/>
        <v/>
      </c>
      <c r="T52" s="219"/>
      <c r="U52" s="220"/>
      <c r="V52" s="181" t="str">
        <f>IF(B52="","",COUNTIF($B$6:$B131,B52))</f>
        <v/>
      </c>
      <c r="W52" s="181" t="str">
        <f>IF(C52="","",COUNTIF($C$6:$C131,C52))</f>
        <v/>
      </c>
      <c r="X52" s="181" t="str">
        <f>IF(D52="","",COUNTIF($D$6:$D131,D52))</f>
        <v/>
      </c>
    </row>
    <row r="53" spans="1:24">
      <c r="A53" s="13">
        <f t="shared" si="6"/>
        <v>48</v>
      </c>
      <c r="B53" s="210"/>
      <c r="C53" s="210"/>
      <c r="D53" s="211"/>
      <c r="E53" s="212" t="str">
        <f t="shared" si="0"/>
        <v/>
      </c>
      <c r="F53" s="212" t="str">
        <f t="shared" si="1"/>
        <v/>
      </c>
      <c r="G53" s="213"/>
      <c r="H53" s="214"/>
      <c r="I53" s="221"/>
      <c r="J53" s="215"/>
      <c r="K53" s="216"/>
      <c r="L53" s="216"/>
      <c r="M53" s="216" t="str">
        <f t="shared" si="3"/>
        <v/>
      </c>
      <c r="N53" s="217"/>
      <c r="O53" s="207" t="str">
        <f>IFERROR(VLOOKUP(M53,計算用!$A$56:$B$63,2,FALSE),"")</f>
        <v/>
      </c>
      <c r="P53" s="222"/>
      <c r="Q53" s="222"/>
      <c r="R53" s="222"/>
      <c r="S53" s="209" t="str">
        <f t="shared" si="4"/>
        <v/>
      </c>
      <c r="T53" s="219"/>
      <c r="U53" s="220"/>
      <c r="V53" s="181" t="str">
        <f>IF(B53="","",COUNTIF($B$6:$B132,B53))</f>
        <v/>
      </c>
      <c r="W53" s="181" t="str">
        <f>IF(C53="","",COUNTIF($C$6:$C132,C53))</f>
        <v/>
      </c>
      <c r="X53" s="181" t="str">
        <f>IF(D53="","",COUNTIF($D$6:$D132,D53))</f>
        <v/>
      </c>
    </row>
    <row r="54" spans="1:24">
      <c r="A54" s="13">
        <f t="shared" si="6"/>
        <v>49</v>
      </c>
      <c r="B54" s="210"/>
      <c r="C54" s="210"/>
      <c r="D54" s="211"/>
      <c r="E54" s="212" t="str">
        <f t="shared" si="0"/>
        <v/>
      </c>
      <c r="F54" s="212" t="str">
        <f t="shared" si="1"/>
        <v/>
      </c>
      <c r="G54" s="213"/>
      <c r="H54" s="214"/>
      <c r="I54" s="221"/>
      <c r="J54" s="215"/>
      <c r="K54" s="216"/>
      <c r="L54" s="216"/>
      <c r="M54" s="216" t="str">
        <f t="shared" si="3"/>
        <v/>
      </c>
      <c r="N54" s="217"/>
      <c r="O54" s="207" t="str">
        <f>IFERROR(VLOOKUP(M54,計算用!$A$56:$B$63,2,FALSE),"")</f>
        <v/>
      </c>
      <c r="P54" s="222"/>
      <c r="Q54" s="222"/>
      <c r="R54" s="222"/>
      <c r="S54" s="209" t="str">
        <f t="shared" si="4"/>
        <v/>
      </c>
      <c r="T54" s="219"/>
      <c r="U54" s="220"/>
      <c r="V54" s="181" t="str">
        <f>IF(B54="","",COUNTIF($B$6:$B133,B54))</f>
        <v/>
      </c>
      <c r="W54" s="181" t="str">
        <f>IF(C54="","",COUNTIF($C$6:$C133,C54))</f>
        <v/>
      </c>
      <c r="X54" s="181" t="str">
        <f>IF(D54="","",COUNTIF($D$6:$D133,D54))</f>
        <v/>
      </c>
    </row>
    <row r="55" spans="1:24">
      <c r="A55" s="13">
        <f t="shared" si="6"/>
        <v>50</v>
      </c>
      <c r="B55" s="210"/>
      <c r="C55" s="210"/>
      <c r="D55" s="211"/>
      <c r="E55" s="212" t="str">
        <f t="shared" si="0"/>
        <v/>
      </c>
      <c r="F55" s="212" t="str">
        <f t="shared" si="1"/>
        <v/>
      </c>
      <c r="G55" s="213"/>
      <c r="H55" s="214"/>
      <c r="I55" s="221"/>
      <c r="J55" s="215"/>
      <c r="K55" s="216"/>
      <c r="L55" s="216"/>
      <c r="M55" s="216" t="str">
        <f t="shared" si="3"/>
        <v/>
      </c>
      <c r="N55" s="217"/>
      <c r="O55" s="207" t="str">
        <f>IFERROR(VLOOKUP(M55,計算用!$A$56:$B$63,2,FALSE),"")</f>
        <v/>
      </c>
      <c r="P55" s="222"/>
      <c r="Q55" s="222"/>
      <c r="R55" s="222"/>
      <c r="S55" s="209" t="str">
        <f t="shared" si="4"/>
        <v/>
      </c>
      <c r="T55" s="219"/>
      <c r="U55" s="220"/>
      <c r="V55" s="181" t="str">
        <f>IF(B55="","",COUNTIF($B$6:$B134,B55))</f>
        <v/>
      </c>
      <c r="W55" s="181" t="str">
        <f>IF(C55="","",COUNTIF($C$6:$C134,C55))</f>
        <v/>
      </c>
      <c r="X55" s="181" t="str">
        <f>IF(D55="","",COUNTIF($D$6:$D134,D55))</f>
        <v/>
      </c>
    </row>
    <row r="56" spans="1:24">
      <c r="A56" s="13">
        <f t="shared" si="6"/>
        <v>51</v>
      </c>
      <c r="B56" s="210"/>
      <c r="C56" s="210"/>
      <c r="D56" s="211"/>
      <c r="E56" s="212" t="str">
        <f t="shared" si="0"/>
        <v/>
      </c>
      <c r="F56" s="212" t="str">
        <f t="shared" si="1"/>
        <v/>
      </c>
      <c r="G56" s="213"/>
      <c r="H56" s="214"/>
      <c r="I56" s="221"/>
      <c r="J56" s="215"/>
      <c r="K56" s="216"/>
      <c r="L56" s="216"/>
      <c r="M56" s="216" t="str">
        <f t="shared" si="3"/>
        <v/>
      </c>
      <c r="N56" s="217"/>
      <c r="O56" s="207" t="str">
        <f>IFERROR(VLOOKUP(M56,計算用!$A$56:$B$63,2,FALSE),"")</f>
        <v/>
      </c>
      <c r="P56" s="222"/>
      <c r="Q56" s="222"/>
      <c r="R56" s="222"/>
      <c r="S56" s="209" t="str">
        <f t="shared" si="4"/>
        <v/>
      </c>
      <c r="T56" s="219"/>
      <c r="U56" s="220"/>
      <c r="V56" s="181" t="str">
        <f>IF(B56="","",COUNTIF($B$6:$B135,B56))</f>
        <v/>
      </c>
      <c r="W56" s="181" t="str">
        <f>IF(C56="","",COUNTIF($C$6:$C135,C56))</f>
        <v/>
      </c>
      <c r="X56" s="181" t="str">
        <f>IF(D56="","",COUNTIF($D$6:$D135,D56))</f>
        <v/>
      </c>
    </row>
    <row r="57" spans="1:24">
      <c r="A57" s="13">
        <f t="shared" si="6"/>
        <v>52</v>
      </c>
      <c r="B57" s="210"/>
      <c r="C57" s="210"/>
      <c r="D57" s="211"/>
      <c r="E57" s="212" t="str">
        <f t="shared" si="0"/>
        <v/>
      </c>
      <c r="F57" s="212" t="str">
        <f t="shared" si="1"/>
        <v/>
      </c>
      <c r="G57" s="213"/>
      <c r="H57" s="214"/>
      <c r="I57" s="221"/>
      <c r="J57" s="215"/>
      <c r="K57" s="216"/>
      <c r="L57" s="216"/>
      <c r="M57" s="216" t="str">
        <f t="shared" si="3"/>
        <v/>
      </c>
      <c r="N57" s="217"/>
      <c r="O57" s="207" t="str">
        <f>IFERROR(VLOOKUP(M57,計算用!$A$56:$B$63,2,FALSE),"")</f>
        <v/>
      </c>
      <c r="P57" s="222"/>
      <c r="Q57" s="222"/>
      <c r="R57" s="222"/>
      <c r="S57" s="209" t="str">
        <f t="shared" si="4"/>
        <v/>
      </c>
      <c r="T57" s="219"/>
      <c r="U57" s="220"/>
      <c r="V57" s="181" t="str">
        <f>IF(B57="","",COUNTIF($B$6:$B136,B57))</f>
        <v/>
      </c>
      <c r="W57" s="181" t="str">
        <f>IF(C57="","",COUNTIF($C$6:$C136,C57))</f>
        <v/>
      </c>
      <c r="X57" s="181" t="str">
        <f>IF(D57="","",COUNTIF($D$6:$D136,D57))</f>
        <v/>
      </c>
    </row>
    <row r="58" spans="1:24">
      <c r="A58" s="13">
        <f t="shared" ref="A58:A85" si="7">A57+1</f>
        <v>53</v>
      </c>
      <c r="B58" s="210"/>
      <c r="C58" s="210"/>
      <c r="D58" s="211"/>
      <c r="E58" s="212" t="str">
        <f t="shared" si="0"/>
        <v/>
      </c>
      <c r="F58" s="212" t="str">
        <f t="shared" si="1"/>
        <v/>
      </c>
      <c r="G58" s="213"/>
      <c r="H58" s="214"/>
      <c r="I58" s="221"/>
      <c r="J58" s="215"/>
      <c r="K58" s="216"/>
      <c r="L58" s="216"/>
      <c r="M58" s="216" t="str">
        <f t="shared" si="3"/>
        <v/>
      </c>
      <c r="N58" s="217"/>
      <c r="O58" s="207" t="str">
        <f>IFERROR(VLOOKUP(M58,計算用!$A$56:$B$63,2,FALSE),"")</f>
        <v/>
      </c>
      <c r="P58" s="222"/>
      <c r="Q58" s="222"/>
      <c r="R58" s="222"/>
      <c r="S58" s="209" t="str">
        <f t="shared" si="4"/>
        <v/>
      </c>
      <c r="T58" s="219"/>
      <c r="U58" s="220"/>
      <c r="V58" s="181" t="str">
        <f>IF(B58="","",COUNTIF($B$6:$B137,B58))</f>
        <v/>
      </c>
      <c r="W58" s="181" t="str">
        <f>IF(C58="","",COUNTIF($C$6:$C137,C58))</f>
        <v/>
      </c>
      <c r="X58" s="181" t="str">
        <f>IF(D58="","",COUNTIF($D$6:$D137,D58))</f>
        <v/>
      </c>
    </row>
    <row r="59" spans="1:24">
      <c r="A59" s="13">
        <f t="shared" si="7"/>
        <v>54</v>
      </c>
      <c r="B59" s="210"/>
      <c r="C59" s="210"/>
      <c r="D59" s="211"/>
      <c r="E59" s="212" t="str">
        <f t="shared" si="0"/>
        <v/>
      </c>
      <c r="F59" s="212" t="str">
        <f t="shared" si="1"/>
        <v/>
      </c>
      <c r="G59" s="213"/>
      <c r="H59" s="214"/>
      <c r="I59" s="221"/>
      <c r="J59" s="215"/>
      <c r="K59" s="216"/>
      <c r="L59" s="216"/>
      <c r="M59" s="216" t="str">
        <f t="shared" si="3"/>
        <v/>
      </c>
      <c r="N59" s="217"/>
      <c r="O59" s="207" t="str">
        <f>IFERROR(VLOOKUP(M59,計算用!$A$56:$B$63,2,FALSE),"")</f>
        <v/>
      </c>
      <c r="P59" s="222"/>
      <c r="Q59" s="222"/>
      <c r="R59" s="222"/>
      <c r="S59" s="209" t="str">
        <f t="shared" si="4"/>
        <v/>
      </c>
      <c r="T59" s="219"/>
      <c r="U59" s="220"/>
      <c r="V59" s="181" t="str">
        <f>IF(B59="","",COUNTIF($B$6:$B138,B59))</f>
        <v/>
      </c>
      <c r="W59" s="181" t="str">
        <f>IF(C59="","",COUNTIF($C$6:$C138,C59))</f>
        <v/>
      </c>
      <c r="X59" s="181" t="str">
        <f>IF(D59="","",COUNTIF($D$6:$D138,D59))</f>
        <v/>
      </c>
    </row>
    <row r="60" spans="1:24">
      <c r="A60" s="13">
        <f t="shared" si="7"/>
        <v>55</v>
      </c>
      <c r="B60" s="210"/>
      <c r="C60" s="210"/>
      <c r="D60" s="211"/>
      <c r="E60" s="212" t="str">
        <f t="shared" si="0"/>
        <v/>
      </c>
      <c r="F60" s="212" t="str">
        <f t="shared" si="1"/>
        <v/>
      </c>
      <c r="G60" s="213"/>
      <c r="H60" s="214"/>
      <c r="I60" s="221"/>
      <c r="J60" s="215"/>
      <c r="K60" s="216"/>
      <c r="L60" s="216"/>
      <c r="M60" s="216" t="str">
        <f t="shared" si="3"/>
        <v/>
      </c>
      <c r="N60" s="217"/>
      <c r="O60" s="207" t="str">
        <f>IFERROR(VLOOKUP(M60,計算用!$A$56:$B$63,2,FALSE),"")</f>
        <v/>
      </c>
      <c r="P60" s="222"/>
      <c r="Q60" s="222"/>
      <c r="R60" s="222"/>
      <c r="S60" s="209" t="str">
        <f t="shared" si="4"/>
        <v/>
      </c>
      <c r="T60" s="219"/>
      <c r="U60" s="220"/>
      <c r="V60" s="181" t="str">
        <f>IF(B60="","",COUNTIF($B$6:$B139,B60))</f>
        <v/>
      </c>
      <c r="W60" s="181" t="str">
        <f>IF(C60="","",COUNTIF($C$6:$C139,C60))</f>
        <v/>
      </c>
      <c r="X60" s="181" t="str">
        <f>IF(D60="","",COUNTIF($D$6:$D139,D60))</f>
        <v/>
      </c>
    </row>
    <row r="61" spans="1:24">
      <c r="A61" s="13">
        <f t="shared" si="7"/>
        <v>56</v>
      </c>
      <c r="B61" s="210"/>
      <c r="C61" s="210"/>
      <c r="D61" s="211"/>
      <c r="E61" s="212" t="str">
        <f t="shared" si="0"/>
        <v/>
      </c>
      <c r="F61" s="212" t="str">
        <f t="shared" si="1"/>
        <v/>
      </c>
      <c r="G61" s="213"/>
      <c r="H61" s="214"/>
      <c r="I61" s="221"/>
      <c r="J61" s="215"/>
      <c r="K61" s="216"/>
      <c r="L61" s="216"/>
      <c r="M61" s="216" t="str">
        <f t="shared" si="3"/>
        <v/>
      </c>
      <c r="N61" s="217"/>
      <c r="O61" s="207" t="str">
        <f>IFERROR(VLOOKUP(M61,計算用!$A$56:$B$63,2,FALSE),"")</f>
        <v/>
      </c>
      <c r="P61" s="222"/>
      <c r="Q61" s="222"/>
      <c r="R61" s="222"/>
      <c r="S61" s="209" t="str">
        <f t="shared" si="4"/>
        <v/>
      </c>
      <c r="T61" s="219"/>
      <c r="U61" s="220"/>
      <c r="V61" s="181" t="str">
        <f>IF(B61="","",COUNTIF($B$6:$B140,B61))</f>
        <v/>
      </c>
      <c r="W61" s="181" t="str">
        <f>IF(C61="","",COUNTIF($C$6:$C140,C61))</f>
        <v/>
      </c>
      <c r="X61" s="181" t="str">
        <f>IF(D61="","",COUNTIF($D$6:$D140,D61))</f>
        <v/>
      </c>
    </row>
    <row r="62" spans="1:24">
      <c r="A62" s="13">
        <f t="shared" si="7"/>
        <v>57</v>
      </c>
      <c r="B62" s="210"/>
      <c r="C62" s="210"/>
      <c r="D62" s="211"/>
      <c r="E62" s="212" t="str">
        <f t="shared" si="0"/>
        <v/>
      </c>
      <c r="F62" s="212" t="str">
        <f t="shared" si="1"/>
        <v/>
      </c>
      <c r="G62" s="213"/>
      <c r="H62" s="214"/>
      <c r="I62" s="221"/>
      <c r="J62" s="215"/>
      <c r="K62" s="216"/>
      <c r="L62" s="216"/>
      <c r="M62" s="216" t="str">
        <f t="shared" si="3"/>
        <v/>
      </c>
      <c r="N62" s="217"/>
      <c r="O62" s="207" t="str">
        <f>IFERROR(VLOOKUP(M62,計算用!$A$56:$B$63,2,FALSE),"")</f>
        <v/>
      </c>
      <c r="P62" s="222"/>
      <c r="Q62" s="222"/>
      <c r="R62" s="222"/>
      <c r="S62" s="209" t="str">
        <f t="shared" si="4"/>
        <v/>
      </c>
      <c r="T62" s="219"/>
      <c r="U62" s="220"/>
      <c r="V62" s="181" t="str">
        <f>IF(B62="","",COUNTIF($B$6:$B141,B62))</f>
        <v/>
      </c>
      <c r="W62" s="181" t="str">
        <f>IF(C62="","",COUNTIF($C$6:$C141,C62))</f>
        <v/>
      </c>
      <c r="X62" s="181" t="str">
        <f>IF(D62="","",COUNTIF($D$6:$D141,D62))</f>
        <v/>
      </c>
    </row>
    <row r="63" spans="1:24">
      <c r="A63" s="13">
        <f t="shared" si="7"/>
        <v>58</v>
      </c>
      <c r="B63" s="210"/>
      <c r="C63" s="210"/>
      <c r="D63" s="211"/>
      <c r="E63" s="212" t="str">
        <f t="shared" si="0"/>
        <v/>
      </c>
      <c r="F63" s="212" t="str">
        <f t="shared" si="1"/>
        <v/>
      </c>
      <c r="G63" s="213"/>
      <c r="H63" s="214"/>
      <c r="I63" s="221"/>
      <c r="J63" s="215"/>
      <c r="K63" s="216"/>
      <c r="L63" s="216"/>
      <c r="M63" s="216" t="str">
        <f t="shared" si="3"/>
        <v/>
      </c>
      <c r="N63" s="217"/>
      <c r="O63" s="207" t="str">
        <f>IFERROR(VLOOKUP(M63,計算用!$A$56:$B$63,2,FALSE),"")</f>
        <v/>
      </c>
      <c r="P63" s="222"/>
      <c r="Q63" s="222"/>
      <c r="R63" s="222"/>
      <c r="S63" s="209" t="str">
        <f t="shared" si="4"/>
        <v/>
      </c>
      <c r="T63" s="219"/>
      <c r="U63" s="220"/>
      <c r="V63" s="181" t="str">
        <f>IF(B63="","",COUNTIF($B$6:$B142,B63))</f>
        <v/>
      </c>
      <c r="W63" s="181" t="str">
        <f>IF(C63="","",COUNTIF($C$6:$C142,C63))</f>
        <v/>
      </c>
      <c r="X63" s="181" t="str">
        <f>IF(D63="","",COUNTIF($D$6:$D142,D63))</f>
        <v/>
      </c>
    </row>
    <row r="64" spans="1:24">
      <c r="A64" s="13">
        <f t="shared" si="7"/>
        <v>59</v>
      </c>
      <c r="B64" s="210"/>
      <c r="C64" s="210"/>
      <c r="D64" s="211"/>
      <c r="E64" s="212" t="str">
        <f t="shared" si="0"/>
        <v/>
      </c>
      <c r="F64" s="212" t="str">
        <f t="shared" si="1"/>
        <v/>
      </c>
      <c r="G64" s="213"/>
      <c r="H64" s="214"/>
      <c r="I64" s="221"/>
      <c r="J64" s="215"/>
      <c r="K64" s="216"/>
      <c r="L64" s="216"/>
      <c r="M64" s="216" t="str">
        <f t="shared" si="3"/>
        <v/>
      </c>
      <c r="N64" s="217"/>
      <c r="O64" s="207" t="str">
        <f>IFERROR(VLOOKUP(M64,計算用!$A$56:$B$63,2,FALSE),"")</f>
        <v/>
      </c>
      <c r="P64" s="222"/>
      <c r="Q64" s="222"/>
      <c r="R64" s="222"/>
      <c r="S64" s="209" t="str">
        <f t="shared" si="4"/>
        <v/>
      </c>
      <c r="T64" s="219"/>
      <c r="U64" s="220"/>
      <c r="V64" s="181" t="str">
        <f>IF(B64="","",COUNTIF($B$6:$B143,B64))</f>
        <v/>
      </c>
      <c r="W64" s="181" t="str">
        <f>IF(C64="","",COUNTIF($C$6:$C143,C64))</f>
        <v/>
      </c>
      <c r="X64" s="181" t="str">
        <f>IF(D64="","",COUNTIF($D$6:$D143,D64))</f>
        <v/>
      </c>
    </row>
    <row r="65" spans="1:24">
      <c r="A65" s="13">
        <f t="shared" si="7"/>
        <v>60</v>
      </c>
      <c r="B65" s="210"/>
      <c r="C65" s="210"/>
      <c r="D65" s="211"/>
      <c r="E65" s="212" t="str">
        <f t="shared" si="0"/>
        <v/>
      </c>
      <c r="F65" s="212" t="str">
        <f t="shared" si="1"/>
        <v/>
      </c>
      <c r="G65" s="213"/>
      <c r="H65" s="214"/>
      <c r="I65" s="221"/>
      <c r="J65" s="215"/>
      <c r="K65" s="216"/>
      <c r="L65" s="216"/>
      <c r="M65" s="216" t="str">
        <f t="shared" si="3"/>
        <v/>
      </c>
      <c r="N65" s="217"/>
      <c r="O65" s="207" t="str">
        <f>IFERROR(VLOOKUP(M65,計算用!$A$56:$B$63,2,FALSE),"")</f>
        <v/>
      </c>
      <c r="P65" s="222"/>
      <c r="Q65" s="222"/>
      <c r="R65" s="222"/>
      <c r="S65" s="209" t="str">
        <f t="shared" si="4"/>
        <v/>
      </c>
      <c r="T65" s="219"/>
      <c r="U65" s="220"/>
      <c r="V65" s="181" t="str">
        <f>IF(B65="","",COUNTIF($B$6:$B144,B65))</f>
        <v/>
      </c>
      <c r="W65" s="181" t="str">
        <f>IF(C65="","",COUNTIF($C$6:$C144,C65))</f>
        <v/>
      </c>
      <c r="X65" s="181" t="str">
        <f>IF(D65="","",COUNTIF($D$6:$D144,D65))</f>
        <v/>
      </c>
    </row>
    <row r="66" spans="1:24">
      <c r="A66" s="13">
        <f t="shared" si="7"/>
        <v>61</v>
      </c>
      <c r="B66" s="210"/>
      <c r="C66" s="210"/>
      <c r="D66" s="211"/>
      <c r="E66" s="212" t="str">
        <f t="shared" si="0"/>
        <v/>
      </c>
      <c r="F66" s="212" t="str">
        <f t="shared" si="1"/>
        <v/>
      </c>
      <c r="G66" s="213"/>
      <c r="H66" s="214"/>
      <c r="I66" s="221"/>
      <c r="J66" s="215"/>
      <c r="K66" s="216"/>
      <c r="L66" s="216"/>
      <c r="M66" s="216" t="str">
        <f t="shared" si="3"/>
        <v/>
      </c>
      <c r="N66" s="217"/>
      <c r="O66" s="207" t="str">
        <f>IFERROR(VLOOKUP(M66,計算用!$A$56:$B$63,2,FALSE),"")</f>
        <v/>
      </c>
      <c r="P66" s="222"/>
      <c r="Q66" s="222"/>
      <c r="R66" s="222"/>
      <c r="S66" s="209" t="str">
        <f t="shared" si="4"/>
        <v/>
      </c>
      <c r="T66" s="219"/>
      <c r="U66" s="220"/>
      <c r="V66" s="181" t="str">
        <f>IF(B66="","",COUNTIF($B$6:$B145,B66))</f>
        <v/>
      </c>
      <c r="W66" s="181" t="str">
        <f>IF(C66="","",COUNTIF($C$6:$C145,C66))</f>
        <v/>
      </c>
      <c r="X66" s="181" t="str">
        <f>IF(D66="","",COUNTIF($D$6:$D145,D66))</f>
        <v/>
      </c>
    </row>
    <row r="67" spans="1:24">
      <c r="A67" s="13">
        <f t="shared" si="7"/>
        <v>62</v>
      </c>
      <c r="B67" s="210"/>
      <c r="C67" s="210"/>
      <c r="D67" s="211"/>
      <c r="E67" s="212" t="str">
        <f t="shared" si="0"/>
        <v/>
      </c>
      <c r="F67" s="212" t="str">
        <f t="shared" si="1"/>
        <v/>
      </c>
      <c r="G67" s="213"/>
      <c r="H67" s="214"/>
      <c r="I67" s="221"/>
      <c r="J67" s="215"/>
      <c r="K67" s="216"/>
      <c r="L67" s="216"/>
      <c r="M67" s="216" t="str">
        <f t="shared" si="3"/>
        <v/>
      </c>
      <c r="N67" s="217"/>
      <c r="O67" s="207" t="str">
        <f>IFERROR(VLOOKUP(M67,計算用!$A$56:$B$63,2,FALSE),"")</f>
        <v/>
      </c>
      <c r="P67" s="222"/>
      <c r="Q67" s="222"/>
      <c r="R67" s="222"/>
      <c r="S67" s="209" t="str">
        <f t="shared" si="4"/>
        <v/>
      </c>
      <c r="T67" s="219"/>
      <c r="U67" s="220"/>
      <c r="V67" s="181" t="str">
        <f>IF(B67="","",COUNTIF($B$6:$B146,B67))</f>
        <v/>
      </c>
      <c r="W67" s="181" t="str">
        <f>IF(C67="","",COUNTIF($C$6:$C146,C67))</f>
        <v/>
      </c>
      <c r="X67" s="181" t="str">
        <f>IF(D67="","",COUNTIF($D$6:$D146,D67))</f>
        <v/>
      </c>
    </row>
    <row r="68" spans="1:24">
      <c r="A68" s="13">
        <f t="shared" si="7"/>
        <v>63</v>
      </c>
      <c r="B68" s="210"/>
      <c r="C68" s="210"/>
      <c r="D68" s="211"/>
      <c r="E68" s="212" t="str">
        <f t="shared" si="0"/>
        <v/>
      </c>
      <c r="F68" s="212" t="str">
        <f t="shared" si="1"/>
        <v/>
      </c>
      <c r="G68" s="213"/>
      <c r="H68" s="214"/>
      <c r="I68" s="221"/>
      <c r="J68" s="215"/>
      <c r="K68" s="216"/>
      <c r="L68" s="216"/>
      <c r="M68" s="216" t="str">
        <f t="shared" si="3"/>
        <v/>
      </c>
      <c r="N68" s="217"/>
      <c r="O68" s="207" t="str">
        <f>IFERROR(VLOOKUP(M68,計算用!$A$56:$B$63,2,FALSE),"")</f>
        <v/>
      </c>
      <c r="P68" s="222"/>
      <c r="Q68" s="222"/>
      <c r="R68" s="222"/>
      <c r="S68" s="209" t="str">
        <f t="shared" si="4"/>
        <v/>
      </c>
      <c r="T68" s="219"/>
      <c r="U68" s="220"/>
      <c r="V68" s="181" t="str">
        <f>IF(B68="","",COUNTIF($B$6:$B147,B68))</f>
        <v/>
      </c>
      <c r="W68" s="181" t="str">
        <f>IF(C68="","",COUNTIF($C$6:$C147,C68))</f>
        <v/>
      </c>
      <c r="X68" s="181" t="str">
        <f>IF(D68="","",COUNTIF($D$6:$D147,D68))</f>
        <v/>
      </c>
    </row>
    <row r="69" spans="1:24">
      <c r="A69" s="13">
        <f t="shared" si="7"/>
        <v>64</v>
      </c>
      <c r="B69" s="210"/>
      <c r="C69" s="210"/>
      <c r="D69" s="211"/>
      <c r="E69" s="212" t="str">
        <f t="shared" si="0"/>
        <v/>
      </c>
      <c r="F69" s="212" t="str">
        <f t="shared" si="1"/>
        <v/>
      </c>
      <c r="G69" s="213"/>
      <c r="H69" s="214"/>
      <c r="I69" s="221"/>
      <c r="J69" s="215"/>
      <c r="K69" s="216"/>
      <c r="L69" s="216"/>
      <c r="M69" s="216" t="str">
        <f t="shared" si="3"/>
        <v/>
      </c>
      <c r="N69" s="217"/>
      <c r="O69" s="207" t="str">
        <f>IFERROR(VLOOKUP(M69,計算用!$A$56:$B$63,2,FALSE),"")</f>
        <v/>
      </c>
      <c r="P69" s="222"/>
      <c r="Q69" s="222"/>
      <c r="R69" s="222"/>
      <c r="S69" s="209" t="str">
        <f t="shared" si="4"/>
        <v/>
      </c>
      <c r="T69" s="219"/>
      <c r="U69" s="220"/>
      <c r="V69" s="181" t="str">
        <f>IF(B69="","",COUNTIF($B$6:$B148,B69))</f>
        <v/>
      </c>
      <c r="W69" s="181" t="str">
        <f>IF(C69="","",COUNTIF($C$6:$C148,C69))</f>
        <v/>
      </c>
      <c r="X69" s="181" t="str">
        <f>IF(D69="","",COUNTIF($D$6:$D148,D69))</f>
        <v/>
      </c>
    </row>
    <row r="70" spans="1:24">
      <c r="A70" s="13">
        <f t="shared" si="7"/>
        <v>65</v>
      </c>
      <c r="B70" s="210"/>
      <c r="C70" s="210"/>
      <c r="D70" s="211"/>
      <c r="E70" s="212" t="str">
        <f t="shared" si="0"/>
        <v/>
      </c>
      <c r="F70" s="212" t="str">
        <f t="shared" si="1"/>
        <v/>
      </c>
      <c r="G70" s="213"/>
      <c r="H70" s="214"/>
      <c r="I70" s="221"/>
      <c r="J70" s="215"/>
      <c r="K70" s="216"/>
      <c r="L70" s="216"/>
      <c r="M70" s="216" t="str">
        <f t="shared" si="3"/>
        <v/>
      </c>
      <c r="N70" s="217"/>
      <c r="O70" s="207" t="str">
        <f>IFERROR(VLOOKUP(M70,計算用!$A$56:$B$63,2,FALSE),"")</f>
        <v/>
      </c>
      <c r="P70" s="222"/>
      <c r="Q70" s="222"/>
      <c r="R70" s="222"/>
      <c r="S70" s="209" t="str">
        <f t="shared" si="4"/>
        <v/>
      </c>
      <c r="T70" s="219"/>
      <c r="U70" s="220"/>
      <c r="V70" s="181" t="str">
        <f>IF(B70="","",COUNTIF($B$6:$B149,B70))</f>
        <v/>
      </c>
      <c r="W70" s="181" t="str">
        <f>IF(C70="","",COUNTIF($C$6:$C149,C70))</f>
        <v/>
      </c>
      <c r="X70" s="181" t="str">
        <f>IF(D70="","",COUNTIF($D$6:$D149,D70))</f>
        <v/>
      </c>
    </row>
    <row r="71" spans="1:24">
      <c r="A71" s="13">
        <f t="shared" si="7"/>
        <v>66</v>
      </c>
      <c r="B71" s="210"/>
      <c r="C71" s="210"/>
      <c r="D71" s="211"/>
      <c r="E71" s="212" t="str">
        <f t="shared" ref="E71:E85" si="8">B71&amp;C71&amp;D71</f>
        <v/>
      </c>
      <c r="F71" s="212" t="str">
        <f t="shared" ref="F71:F85" si="9">IF(E71="","",COUNTIF($E$6:$E$85,E71))</f>
        <v/>
      </c>
      <c r="G71" s="213"/>
      <c r="H71" s="214"/>
      <c r="I71" s="221"/>
      <c r="J71" s="215"/>
      <c r="K71" s="216"/>
      <c r="L71" s="216"/>
      <c r="M71" s="216" t="str">
        <f t="shared" si="3"/>
        <v/>
      </c>
      <c r="N71" s="217"/>
      <c r="O71" s="207" t="str">
        <f>IFERROR(VLOOKUP(M71,計算用!$A$56:$B$63,2,FALSE),"")</f>
        <v/>
      </c>
      <c r="P71" s="222"/>
      <c r="Q71" s="222"/>
      <c r="R71" s="222"/>
      <c r="S71" s="209" t="str">
        <f t="shared" ref="S71:S85" si="10">IF(B71="","",IF(COUNTIF(V71:X71,"&gt;="&amp;2),"！","可"))</f>
        <v/>
      </c>
      <c r="T71" s="219"/>
      <c r="U71" s="220"/>
      <c r="V71" s="181" t="str">
        <f>IF(B71="","",COUNTIF($B$6:$B150,B71))</f>
        <v/>
      </c>
      <c r="W71" s="181" t="str">
        <f>IF(C71="","",COUNTIF($C$6:$C150,C71))</f>
        <v/>
      </c>
      <c r="X71" s="181" t="str">
        <f>IF(D71="","",COUNTIF($D$6:$D150,D71))</f>
        <v/>
      </c>
    </row>
    <row r="72" spans="1:24">
      <c r="A72" s="13">
        <f t="shared" si="7"/>
        <v>67</v>
      </c>
      <c r="B72" s="210"/>
      <c r="C72" s="210"/>
      <c r="D72" s="211"/>
      <c r="E72" s="212" t="str">
        <f t="shared" si="8"/>
        <v/>
      </c>
      <c r="F72" s="212" t="str">
        <f t="shared" si="9"/>
        <v/>
      </c>
      <c r="G72" s="213"/>
      <c r="H72" s="214"/>
      <c r="I72" s="221"/>
      <c r="J72" s="215"/>
      <c r="K72" s="216"/>
      <c r="L72" s="216"/>
      <c r="M72" s="216" t="str">
        <f t="shared" ref="M72:M85" si="11">K72&amp;L72</f>
        <v/>
      </c>
      <c r="N72" s="217"/>
      <c r="O72" s="207" t="str">
        <f>IFERROR(VLOOKUP(M72,計算用!$A$56:$B$63,2,FALSE),"")</f>
        <v/>
      </c>
      <c r="P72" s="222"/>
      <c r="Q72" s="222"/>
      <c r="R72" s="222"/>
      <c r="S72" s="209" t="str">
        <f t="shared" si="10"/>
        <v/>
      </c>
      <c r="T72" s="219"/>
      <c r="U72" s="220"/>
      <c r="V72" s="181" t="str">
        <f>IF(B72="","",COUNTIF($B$6:$B151,B72))</f>
        <v/>
      </c>
      <c r="W72" s="181" t="str">
        <f>IF(C72="","",COUNTIF($C$6:$C151,C72))</f>
        <v/>
      </c>
      <c r="X72" s="181" t="str">
        <f>IF(D72="","",COUNTIF($D$6:$D151,D72))</f>
        <v/>
      </c>
    </row>
    <row r="73" spans="1:24">
      <c r="A73" s="13">
        <f t="shared" si="7"/>
        <v>68</v>
      </c>
      <c r="B73" s="210"/>
      <c r="C73" s="210"/>
      <c r="D73" s="211"/>
      <c r="E73" s="212" t="str">
        <f t="shared" si="8"/>
        <v/>
      </c>
      <c r="F73" s="212" t="str">
        <f t="shared" si="9"/>
        <v/>
      </c>
      <c r="G73" s="213"/>
      <c r="H73" s="214"/>
      <c r="I73" s="221"/>
      <c r="J73" s="215"/>
      <c r="K73" s="216"/>
      <c r="L73" s="216"/>
      <c r="M73" s="216" t="str">
        <f t="shared" si="11"/>
        <v/>
      </c>
      <c r="N73" s="217"/>
      <c r="O73" s="207" t="str">
        <f>IFERROR(VLOOKUP(M73,計算用!$A$56:$B$63,2,FALSE),"")</f>
        <v/>
      </c>
      <c r="P73" s="222"/>
      <c r="Q73" s="222"/>
      <c r="R73" s="222"/>
      <c r="S73" s="209" t="str">
        <f t="shared" si="10"/>
        <v/>
      </c>
      <c r="T73" s="219"/>
      <c r="U73" s="220"/>
      <c r="V73" s="181" t="str">
        <f>IF(B73="","",COUNTIF($B$6:$B152,B73))</f>
        <v/>
      </c>
      <c r="W73" s="181" t="str">
        <f>IF(C73="","",COUNTIF($C$6:$C152,C73))</f>
        <v/>
      </c>
      <c r="X73" s="181" t="str">
        <f>IF(D73="","",COUNTIF($D$6:$D152,D73))</f>
        <v/>
      </c>
    </row>
    <row r="74" spans="1:24">
      <c r="A74" s="13">
        <f t="shared" si="7"/>
        <v>69</v>
      </c>
      <c r="B74" s="210"/>
      <c r="C74" s="210"/>
      <c r="D74" s="211"/>
      <c r="E74" s="212" t="str">
        <f t="shared" si="8"/>
        <v/>
      </c>
      <c r="F74" s="212" t="str">
        <f t="shared" si="9"/>
        <v/>
      </c>
      <c r="G74" s="213"/>
      <c r="H74" s="214"/>
      <c r="I74" s="221"/>
      <c r="J74" s="215"/>
      <c r="K74" s="216"/>
      <c r="L74" s="216"/>
      <c r="M74" s="216" t="str">
        <f t="shared" si="11"/>
        <v/>
      </c>
      <c r="N74" s="217"/>
      <c r="O74" s="207" t="str">
        <f>IFERROR(VLOOKUP(M74,計算用!$A$56:$B$63,2,FALSE),"")</f>
        <v/>
      </c>
      <c r="P74" s="222"/>
      <c r="Q74" s="222"/>
      <c r="R74" s="222"/>
      <c r="S74" s="209" t="str">
        <f t="shared" si="10"/>
        <v/>
      </c>
      <c r="T74" s="219"/>
      <c r="U74" s="220"/>
      <c r="V74" s="181" t="str">
        <f>IF(B74="","",COUNTIF($B$6:$B153,B74))</f>
        <v/>
      </c>
      <c r="W74" s="181" t="str">
        <f>IF(C74="","",COUNTIF($C$6:$C153,C74))</f>
        <v/>
      </c>
      <c r="X74" s="181" t="str">
        <f>IF(D74="","",COUNTIF($D$6:$D153,D74))</f>
        <v/>
      </c>
    </row>
    <row r="75" spans="1:24">
      <c r="A75" s="13">
        <f t="shared" si="7"/>
        <v>70</v>
      </c>
      <c r="B75" s="210"/>
      <c r="C75" s="210"/>
      <c r="D75" s="211"/>
      <c r="E75" s="212" t="str">
        <f t="shared" si="8"/>
        <v/>
      </c>
      <c r="F75" s="212" t="str">
        <f t="shared" si="9"/>
        <v/>
      </c>
      <c r="G75" s="213"/>
      <c r="H75" s="214"/>
      <c r="I75" s="221"/>
      <c r="J75" s="215"/>
      <c r="K75" s="216"/>
      <c r="L75" s="216"/>
      <c r="M75" s="216" t="str">
        <f t="shared" si="11"/>
        <v/>
      </c>
      <c r="N75" s="217"/>
      <c r="O75" s="207" t="str">
        <f>IFERROR(VLOOKUP(M75,計算用!$A$56:$B$63,2,FALSE),"")</f>
        <v/>
      </c>
      <c r="P75" s="222"/>
      <c r="Q75" s="222"/>
      <c r="R75" s="222"/>
      <c r="S75" s="209" t="str">
        <f t="shared" si="10"/>
        <v/>
      </c>
      <c r="T75" s="219"/>
      <c r="U75" s="220"/>
      <c r="V75" s="181" t="str">
        <f>IF(B75="","",COUNTIF($B$6:$B154,B75))</f>
        <v/>
      </c>
      <c r="W75" s="181" t="str">
        <f>IF(C75="","",COUNTIF($C$6:$C154,C75))</f>
        <v/>
      </c>
      <c r="X75" s="181" t="str">
        <f>IF(D75="","",COUNTIF($D$6:$D154,D75))</f>
        <v/>
      </c>
    </row>
    <row r="76" spans="1:24">
      <c r="A76" s="13">
        <f t="shared" si="7"/>
        <v>71</v>
      </c>
      <c r="B76" s="210"/>
      <c r="C76" s="210"/>
      <c r="D76" s="211"/>
      <c r="E76" s="212" t="str">
        <f t="shared" si="8"/>
        <v/>
      </c>
      <c r="F76" s="212" t="str">
        <f t="shared" si="9"/>
        <v/>
      </c>
      <c r="G76" s="213"/>
      <c r="H76" s="214"/>
      <c r="I76" s="221"/>
      <c r="J76" s="215"/>
      <c r="K76" s="216"/>
      <c r="L76" s="216"/>
      <c r="M76" s="216" t="str">
        <f t="shared" si="11"/>
        <v/>
      </c>
      <c r="N76" s="217"/>
      <c r="O76" s="207" t="str">
        <f>IFERROR(VLOOKUP(M76,計算用!$A$56:$B$63,2,FALSE),"")</f>
        <v/>
      </c>
      <c r="P76" s="222"/>
      <c r="Q76" s="222"/>
      <c r="R76" s="222"/>
      <c r="S76" s="209" t="str">
        <f t="shared" si="10"/>
        <v/>
      </c>
      <c r="T76" s="219"/>
      <c r="U76" s="220"/>
      <c r="V76" s="181" t="str">
        <f>IF(B76="","",COUNTIF($B$6:$B155,B76))</f>
        <v/>
      </c>
      <c r="W76" s="181" t="str">
        <f>IF(C76="","",COUNTIF($C$6:$C155,C76))</f>
        <v/>
      </c>
      <c r="X76" s="181" t="str">
        <f>IF(D76="","",COUNTIF($D$6:$D155,D76))</f>
        <v/>
      </c>
    </row>
    <row r="77" spans="1:24">
      <c r="A77" s="13">
        <f t="shared" si="7"/>
        <v>72</v>
      </c>
      <c r="B77" s="210"/>
      <c r="C77" s="210"/>
      <c r="D77" s="211"/>
      <c r="E77" s="212" t="str">
        <f t="shared" si="8"/>
        <v/>
      </c>
      <c r="F77" s="212" t="str">
        <f t="shared" si="9"/>
        <v/>
      </c>
      <c r="G77" s="213"/>
      <c r="H77" s="214"/>
      <c r="I77" s="221"/>
      <c r="J77" s="215"/>
      <c r="K77" s="216"/>
      <c r="L77" s="216"/>
      <c r="M77" s="216" t="str">
        <f t="shared" si="11"/>
        <v/>
      </c>
      <c r="N77" s="217"/>
      <c r="O77" s="207" t="str">
        <f>IFERROR(VLOOKUP(M77,計算用!$A$56:$B$63,2,FALSE),"")</f>
        <v/>
      </c>
      <c r="P77" s="222"/>
      <c r="Q77" s="222"/>
      <c r="R77" s="222"/>
      <c r="S77" s="209" t="str">
        <f t="shared" si="10"/>
        <v/>
      </c>
      <c r="T77" s="219"/>
      <c r="U77" s="220"/>
      <c r="V77" s="181" t="str">
        <f>IF(B77="","",COUNTIF($B$6:$B156,B77))</f>
        <v/>
      </c>
      <c r="W77" s="181" t="str">
        <f>IF(C77="","",COUNTIF($C$6:$C156,C77))</f>
        <v/>
      </c>
      <c r="X77" s="181" t="str">
        <f>IF(D77="","",COUNTIF($D$6:$D156,D77))</f>
        <v/>
      </c>
    </row>
    <row r="78" spans="1:24">
      <c r="A78" s="13">
        <f t="shared" si="7"/>
        <v>73</v>
      </c>
      <c r="B78" s="210"/>
      <c r="C78" s="210"/>
      <c r="D78" s="211"/>
      <c r="E78" s="212" t="str">
        <f t="shared" si="8"/>
        <v/>
      </c>
      <c r="F78" s="212" t="str">
        <f t="shared" si="9"/>
        <v/>
      </c>
      <c r="G78" s="213"/>
      <c r="H78" s="214"/>
      <c r="I78" s="221"/>
      <c r="J78" s="215"/>
      <c r="K78" s="216"/>
      <c r="L78" s="216"/>
      <c r="M78" s="216" t="str">
        <f t="shared" si="11"/>
        <v/>
      </c>
      <c r="N78" s="217"/>
      <c r="O78" s="207" t="str">
        <f>IFERROR(VLOOKUP(M78,計算用!$A$56:$B$63,2,FALSE),"")</f>
        <v/>
      </c>
      <c r="P78" s="222"/>
      <c r="Q78" s="222"/>
      <c r="R78" s="222"/>
      <c r="S78" s="209" t="str">
        <f t="shared" si="10"/>
        <v/>
      </c>
      <c r="T78" s="219"/>
      <c r="U78" s="220"/>
      <c r="V78" s="181" t="str">
        <f>IF(B78="","",COUNTIF($B$6:$B157,B78))</f>
        <v/>
      </c>
      <c r="W78" s="181" t="str">
        <f>IF(C78="","",COUNTIF($C$6:$C157,C78))</f>
        <v/>
      </c>
      <c r="X78" s="181" t="str">
        <f>IF(D78="","",COUNTIF($D$6:$D157,D78))</f>
        <v/>
      </c>
    </row>
    <row r="79" spans="1:24">
      <c r="A79" s="13">
        <f t="shared" si="7"/>
        <v>74</v>
      </c>
      <c r="B79" s="210"/>
      <c r="C79" s="210"/>
      <c r="D79" s="211"/>
      <c r="E79" s="212" t="str">
        <f t="shared" si="8"/>
        <v/>
      </c>
      <c r="F79" s="212" t="str">
        <f t="shared" si="9"/>
        <v/>
      </c>
      <c r="G79" s="213"/>
      <c r="H79" s="214"/>
      <c r="I79" s="221"/>
      <c r="J79" s="215"/>
      <c r="K79" s="216"/>
      <c r="L79" s="216"/>
      <c r="M79" s="216" t="str">
        <f t="shared" si="11"/>
        <v/>
      </c>
      <c r="N79" s="217"/>
      <c r="O79" s="207" t="str">
        <f>IFERROR(VLOOKUP(M79,計算用!$A$56:$B$63,2,FALSE),"")</f>
        <v/>
      </c>
      <c r="P79" s="222"/>
      <c r="Q79" s="222"/>
      <c r="R79" s="222"/>
      <c r="S79" s="209" t="str">
        <f t="shared" si="10"/>
        <v/>
      </c>
      <c r="T79" s="219"/>
      <c r="U79" s="220"/>
      <c r="V79" s="181" t="str">
        <f>IF(B79="","",COUNTIF($B$6:$B158,B79))</f>
        <v/>
      </c>
      <c r="W79" s="181" t="str">
        <f>IF(C79="","",COUNTIF($C$6:$C158,C79))</f>
        <v/>
      </c>
      <c r="X79" s="181" t="str">
        <f>IF(D79="","",COUNTIF($D$6:$D158,D79))</f>
        <v/>
      </c>
    </row>
    <row r="80" spans="1:24">
      <c r="A80" s="13">
        <f t="shared" si="7"/>
        <v>75</v>
      </c>
      <c r="B80" s="210"/>
      <c r="C80" s="210"/>
      <c r="D80" s="211"/>
      <c r="E80" s="212" t="str">
        <f t="shared" si="8"/>
        <v/>
      </c>
      <c r="F80" s="212" t="str">
        <f t="shared" si="9"/>
        <v/>
      </c>
      <c r="G80" s="213"/>
      <c r="H80" s="214"/>
      <c r="I80" s="221"/>
      <c r="J80" s="215"/>
      <c r="K80" s="216"/>
      <c r="L80" s="216"/>
      <c r="M80" s="216" t="str">
        <f t="shared" si="11"/>
        <v/>
      </c>
      <c r="N80" s="217"/>
      <c r="O80" s="207" t="str">
        <f>IFERROR(VLOOKUP(M80,計算用!$A$56:$B$63,2,FALSE),"")</f>
        <v/>
      </c>
      <c r="P80" s="222"/>
      <c r="Q80" s="222"/>
      <c r="R80" s="222"/>
      <c r="S80" s="209" t="str">
        <f t="shared" si="10"/>
        <v/>
      </c>
      <c r="T80" s="219"/>
      <c r="U80" s="220"/>
      <c r="V80" s="181" t="str">
        <f>IF(B80="","",COUNTIF($B$6:$B159,B80))</f>
        <v/>
      </c>
      <c r="W80" s="181" t="str">
        <f>IF(C80="","",COUNTIF($C$6:$C159,C80))</f>
        <v/>
      </c>
      <c r="X80" s="181" t="str">
        <f>IF(D80="","",COUNTIF($D$6:$D159,D80))</f>
        <v/>
      </c>
    </row>
    <row r="81" spans="1:24">
      <c r="A81" s="13">
        <f t="shared" si="7"/>
        <v>76</v>
      </c>
      <c r="B81" s="210"/>
      <c r="C81" s="210"/>
      <c r="D81" s="211"/>
      <c r="E81" s="212" t="str">
        <f t="shared" si="8"/>
        <v/>
      </c>
      <c r="F81" s="212" t="str">
        <f t="shared" si="9"/>
        <v/>
      </c>
      <c r="G81" s="213"/>
      <c r="H81" s="214"/>
      <c r="I81" s="221"/>
      <c r="J81" s="215"/>
      <c r="K81" s="216"/>
      <c r="L81" s="216"/>
      <c r="M81" s="216" t="str">
        <f t="shared" si="11"/>
        <v/>
      </c>
      <c r="N81" s="217"/>
      <c r="O81" s="207" t="str">
        <f>IFERROR(VLOOKUP(M81,計算用!$A$56:$B$63,2,FALSE),"")</f>
        <v/>
      </c>
      <c r="P81" s="222"/>
      <c r="Q81" s="222"/>
      <c r="R81" s="222"/>
      <c r="S81" s="209" t="str">
        <f t="shared" si="10"/>
        <v/>
      </c>
      <c r="T81" s="219"/>
      <c r="U81" s="220"/>
      <c r="V81" s="181" t="str">
        <f>IF(B81="","",COUNTIF($B$6:$B160,B81))</f>
        <v/>
      </c>
      <c r="W81" s="181" t="str">
        <f>IF(C81="","",COUNTIF($C$6:$C160,C81))</f>
        <v/>
      </c>
      <c r="X81" s="181" t="str">
        <f>IF(D81="","",COUNTIF($D$6:$D160,D81))</f>
        <v/>
      </c>
    </row>
    <row r="82" spans="1:24">
      <c r="A82" s="13">
        <f t="shared" si="7"/>
        <v>77</v>
      </c>
      <c r="B82" s="210"/>
      <c r="C82" s="210"/>
      <c r="D82" s="211"/>
      <c r="E82" s="212" t="str">
        <f t="shared" si="8"/>
        <v/>
      </c>
      <c r="F82" s="212" t="str">
        <f t="shared" si="9"/>
        <v/>
      </c>
      <c r="G82" s="213"/>
      <c r="H82" s="214"/>
      <c r="I82" s="221"/>
      <c r="J82" s="215"/>
      <c r="K82" s="216"/>
      <c r="L82" s="216"/>
      <c r="M82" s="216" t="str">
        <f t="shared" si="11"/>
        <v/>
      </c>
      <c r="N82" s="217"/>
      <c r="O82" s="207" t="str">
        <f>IFERROR(VLOOKUP(M82,計算用!$A$56:$B$63,2,FALSE),"")</f>
        <v/>
      </c>
      <c r="P82" s="222"/>
      <c r="Q82" s="222"/>
      <c r="R82" s="222"/>
      <c r="S82" s="209" t="str">
        <f t="shared" si="10"/>
        <v/>
      </c>
      <c r="T82" s="219"/>
      <c r="U82" s="220"/>
      <c r="V82" s="181" t="str">
        <f>IF(B82="","",COUNTIF($B$6:$B161,B82))</f>
        <v/>
      </c>
      <c r="W82" s="181" t="str">
        <f>IF(C82="","",COUNTIF($C$6:$C161,C82))</f>
        <v/>
      </c>
      <c r="X82" s="181" t="str">
        <f>IF(D82="","",COUNTIF($D$6:$D161,D82))</f>
        <v/>
      </c>
    </row>
    <row r="83" spans="1:24">
      <c r="A83" s="13">
        <f t="shared" si="7"/>
        <v>78</v>
      </c>
      <c r="B83" s="210"/>
      <c r="C83" s="210"/>
      <c r="D83" s="211"/>
      <c r="E83" s="212" t="str">
        <f t="shared" si="8"/>
        <v/>
      </c>
      <c r="F83" s="212" t="str">
        <f t="shared" si="9"/>
        <v/>
      </c>
      <c r="G83" s="213"/>
      <c r="H83" s="214"/>
      <c r="I83" s="221"/>
      <c r="J83" s="215"/>
      <c r="K83" s="216"/>
      <c r="L83" s="216"/>
      <c r="M83" s="216" t="str">
        <f t="shared" si="11"/>
        <v/>
      </c>
      <c r="N83" s="217"/>
      <c r="O83" s="207" t="str">
        <f>IFERROR(VLOOKUP(M83,計算用!$A$56:$B$63,2,FALSE),"")</f>
        <v/>
      </c>
      <c r="P83" s="222"/>
      <c r="Q83" s="222"/>
      <c r="R83" s="222"/>
      <c r="S83" s="209" t="str">
        <f t="shared" si="10"/>
        <v/>
      </c>
      <c r="T83" s="219"/>
      <c r="U83" s="220"/>
      <c r="V83" s="181" t="str">
        <f>IF(B83="","",COUNTIF($B$6:$B162,B83))</f>
        <v/>
      </c>
      <c r="W83" s="181" t="str">
        <f>IF(C83="","",COUNTIF($C$6:$C162,C83))</f>
        <v/>
      </c>
      <c r="X83" s="181" t="str">
        <f>IF(D83="","",COUNTIF($D$6:$D162,D83))</f>
        <v/>
      </c>
    </row>
    <row r="84" spans="1:24">
      <c r="A84" s="13">
        <f t="shared" si="7"/>
        <v>79</v>
      </c>
      <c r="B84" s="210"/>
      <c r="C84" s="210"/>
      <c r="D84" s="211"/>
      <c r="E84" s="212" t="str">
        <f t="shared" si="8"/>
        <v/>
      </c>
      <c r="F84" s="212" t="str">
        <f t="shared" si="9"/>
        <v/>
      </c>
      <c r="G84" s="213"/>
      <c r="H84" s="214"/>
      <c r="I84" s="221"/>
      <c r="J84" s="215"/>
      <c r="K84" s="216"/>
      <c r="L84" s="216"/>
      <c r="M84" s="216" t="str">
        <f t="shared" si="11"/>
        <v/>
      </c>
      <c r="N84" s="217"/>
      <c r="O84" s="207" t="str">
        <f>IFERROR(VLOOKUP(M84,計算用!$A$56:$B$63,2,FALSE),"")</f>
        <v/>
      </c>
      <c r="P84" s="222"/>
      <c r="Q84" s="222"/>
      <c r="R84" s="222"/>
      <c r="S84" s="209" t="str">
        <f t="shared" si="10"/>
        <v/>
      </c>
      <c r="T84" s="219"/>
      <c r="U84" s="220"/>
      <c r="V84" s="181" t="str">
        <f>IF(B84="","",COUNTIF($B$6:$B163,B84))</f>
        <v/>
      </c>
      <c r="W84" s="181" t="str">
        <f>IF(C84="","",COUNTIF($C$6:$C163,C84))</f>
        <v/>
      </c>
      <c r="X84" s="181" t="str">
        <f>IF(D84="","",COUNTIF($D$6:$D163,D84))</f>
        <v/>
      </c>
    </row>
    <row r="85" spans="1:24">
      <c r="A85" s="13">
        <f t="shared" si="7"/>
        <v>80</v>
      </c>
      <c r="B85" s="210"/>
      <c r="C85" s="210"/>
      <c r="D85" s="211"/>
      <c r="E85" s="212" t="str">
        <f t="shared" si="8"/>
        <v/>
      </c>
      <c r="F85" s="212" t="str">
        <f t="shared" si="9"/>
        <v/>
      </c>
      <c r="G85" s="213"/>
      <c r="H85" s="214"/>
      <c r="I85" s="221"/>
      <c r="J85" s="215"/>
      <c r="K85" s="216"/>
      <c r="L85" s="216"/>
      <c r="M85" s="216" t="str">
        <f t="shared" si="11"/>
        <v/>
      </c>
      <c r="N85" s="217"/>
      <c r="O85" s="207" t="str">
        <f>IFERROR(VLOOKUP(M85,計算用!$A$56:$B$63,2,FALSE),"")</f>
        <v/>
      </c>
      <c r="P85" s="222"/>
      <c r="Q85" s="222"/>
      <c r="R85" s="222"/>
      <c r="S85" s="209" t="str">
        <f t="shared" si="10"/>
        <v/>
      </c>
      <c r="T85" s="219"/>
      <c r="U85" s="220"/>
      <c r="V85" s="181" t="str">
        <f>IF(B85="","",COUNTIF($B$6:$B164,B85))</f>
        <v/>
      </c>
      <c r="W85" s="181" t="str">
        <f>IF(C85="","",COUNTIF($C$6:$C164,C85))</f>
        <v/>
      </c>
      <c r="X85" s="181" t="str">
        <f>IF(D85="","",COUNTIF($D$6:$D164,D85))</f>
        <v/>
      </c>
    </row>
    <row r="86" spans="1:24">
      <c r="S86" s="11"/>
    </row>
  </sheetData>
  <sheetProtection sheet="1" objects="1" scenarios="1" selectLockedCells="1"/>
  <mergeCells count="11">
    <mergeCell ref="V4:X4"/>
    <mergeCell ref="T4:U4"/>
    <mergeCell ref="P4:S4"/>
    <mergeCell ref="A4:A5"/>
    <mergeCell ref="G4:G5"/>
    <mergeCell ref="H4:J4"/>
    <mergeCell ref="O4:O5"/>
    <mergeCell ref="B4:B5"/>
    <mergeCell ref="C4:C5"/>
    <mergeCell ref="D4:D5"/>
    <mergeCell ref="K4:N4"/>
  </mergeCells>
  <phoneticPr fontId="5"/>
  <dataValidations count="1">
    <dataValidation type="list" allowBlank="1" showInputMessage="1" showErrorMessage="1" sqref="R6:R85" xr:uid="{00000000-0002-0000-0300-000000000000}">
      <formula1>"該当"</formula1>
    </dataValidation>
  </dataValidations>
  <pageMargins left="0.70866141732283472" right="0.70866141732283472" top="0.74803149606299213" bottom="0.55118110236220474" header="0.31496062992125984" footer="0.31496062992125984"/>
  <rowBreaks count="1" manualBreakCount="1">
    <brk id="45" max="14"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計算用!$A$51:$A$53</xm:f>
          </x14:formula1>
          <xm:sqref>K6:K85</xm:sqref>
        </x14:dataValidation>
        <x14:dataValidation type="list" allowBlank="1" showInputMessage="1" showErrorMessage="1" xr:uid="{00000000-0002-0000-0300-000002000000}">
          <x14:formula1>
            <xm:f>OFFSET(計算用!$A$50,MATCH(K6,計算用!$A$51:$A$53,0),1,1,3)</xm:f>
          </x14:formula1>
          <xm:sqref>L6:L85</xm:sqref>
        </x14:dataValidation>
        <x14:dataValidation type="list" allowBlank="1" showInputMessage="1" showErrorMessage="1" xr:uid="{00000000-0002-0000-0300-000003000000}">
          <x14:formula1>
            <xm:f>計算用!$A$65:$A$66</xm:f>
          </x14:formula1>
          <xm:sqref>P6:Q85</xm:sqref>
        </x14:dataValidation>
        <x14:dataValidation type="list" allowBlank="1" showInputMessage="1" showErrorMessage="1" xr:uid="{00000000-0002-0000-0300-000004000000}">
          <x14:formula1>
            <xm:f>計算用!$A$3:$A$43</xm:f>
          </x14:formula1>
          <xm:sqref>I6:I85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15"/>
  <sheetViews>
    <sheetView topLeftCell="A3" workbookViewId="0">
      <selection activeCell="J28" sqref="J28:K28"/>
    </sheetView>
  </sheetViews>
  <sheetFormatPr defaultRowHeight="13"/>
  <cols>
    <col min="1" max="1" width="49.08984375" bestFit="1" customWidth="1"/>
    <col min="2" max="2" width="9.08984375" customWidth="1"/>
    <col min="5" max="5" width="13" bestFit="1" customWidth="1"/>
  </cols>
  <sheetData>
    <row r="1" spans="1:12">
      <c r="A1" s="15"/>
      <c r="B1" s="20" t="s">
        <v>43</v>
      </c>
      <c r="C1" s="15"/>
      <c r="D1" s="15"/>
      <c r="E1" s="15"/>
      <c r="F1" s="20" t="s">
        <v>45</v>
      </c>
      <c r="G1" s="15"/>
      <c r="L1" s="12" t="s">
        <v>18</v>
      </c>
    </row>
    <row r="2" spans="1:12">
      <c r="A2" s="15"/>
      <c r="B2" s="20" t="s">
        <v>44</v>
      </c>
      <c r="C2" s="20"/>
      <c r="D2" s="20" t="s">
        <v>48</v>
      </c>
      <c r="E2" s="20" t="s">
        <v>185</v>
      </c>
      <c r="F2" s="20" t="s">
        <v>44</v>
      </c>
      <c r="G2" s="15"/>
    </row>
    <row r="3" spans="1:12">
      <c r="A3" s="157" t="s">
        <v>153</v>
      </c>
      <c r="B3" s="5">
        <v>2374</v>
      </c>
      <c r="C3" t="s">
        <v>42</v>
      </c>
      <c r="E3" s="147"/>
      <c r="F3" s="5">
        <v>200</v>
      </c>
      <c r="G3" t="s">
        <v>42</v>
      </c>
      <c r="H3" s="5"/>
      <c r="I3" s="5"/>
      <c r="J3" s="5"/>
      <c r="K3" s="5"/>
    </row>
    <row r="4" spans="1:12">
      <c r="A4" s="157" t="s">
        <v>154</v>
      </c>
      <c r="B4" s="5">
        <v>757</v>
      </c>
      <c r="C4" t="s">
        <v>42</v>
      </c>
      <c r="E4" s="147"/>
      <c r="F4" s="5">
        <v>200</v>
      </c>
      <c r="G4" t="s">
        <v>42</v>
      </c>
      <c r="H4" s="5"/>
      <c r="I4" s="5"/>
      <c r="J4" s="5"/>
      <c r="K4" s="5"/>
    </row>
    <row r="5" spans="1:12">
      <c r="A5" s="157" t="s">
        <v>155</v>
      </c>
      <c r="B5" s="5">
        <v>346</v>
      </c>
      <c r="C5" t="s">
        <v>42</v>
      </c>
      <c r="E5" s="147"/>
      <c r="F5" s="5">
        <v>200</v>
      </c>
      <c r="G5" t="s">
        <v>42</v>
      </c>
      <c r="H5" s="5"/>
      <c r="I5" s="5"/>
      <c r="J5" s="5"/>
      <c r="K5" s="5"/>
    </row>
    <row r="6" spans="1:12">
      <c r="A6" s="158" t="s">
        <v>156</v>
      </c>
      <c r="B6" s="5">
        <v>273</v>
      </c>
      <c r="C6" t="s">
        <v>42</v>
      </c>
      <c r="E6" s="5"/>
      <c r="F6" s="5">
        <v>200</v>
      </c>
      <c r="G6" t="s">
        <v>42</v>
      </c>
      <c r="H6" s="5"/>
      <c r="I6" s="5"/>
      <c r="J6" s="5"/>
      <c r="K6" s="5"/>
    </row>
    <row r="7" spans="1:12">
      <c r="A7" s="174" t="s">
        <v>249</v>
      </c>
      <c r="B7" s="5">
        <v>273</v>
      </c>
      <c r="C7" t="s">
        <v>250</v>
      </c>
      <c r="E7" s="5">
        <v>3000</v>
      </c>
      <c r="F7" s="5">
        <v>200</v>
      </c>
      <c r="G7" t="s">
        <v>250</v>
      </c>
      <c r="H7" s="5"/>
      <c r="I7" s="5"/>
      <c r="J7" s="5"/>
      <c r="K7" s="5"/>
    </row>
    <row r="8" spans="1:12">
      <c r="A8" s="157" t="s">
        <v>157</v>
      </c>
      <c r="B8" s="5">
        <v>265</v>
      </c>
      <c r="C8" t="s">
        <v>42</v>
      </c>
      <c r="E8" s="147"/>
      <c r="F8" s="5">
        <v>200</v>
      </c>
      <c r="G8" t="s">
        <v>42</v>
      </c>
      <c r="H8" s="5"/>
      <c r="I8" s="5"/>
      <c r="J8" s="5"/>
      <c r="K8" s="5"/>
    </row>
    <row r="9" spans="1:12">
      <c r="A9" s="157" t="s">
        <v>251</v>
      </c>
      <c r="B9" s="5">
        <v>265</v>
      </c>
      <c r="C9" t="s">
        <v>250</v>
      </c>
      <c r="E9" s="147"/>
      <c r="F9" s="5">
        <v>200</v>
      </c>
      <c r="G9" t="s">
        <v>250</v>
      </c>
      <c r="H9" s="5"/>
      <c r="I9" s="5"/>
      <c r="J9" s="5"/>
      <c r="K9" s="5"/>
    </row>
    <row r="10" spans="1:12">
      <c r="A10" s="157" t="s">
        <v>158</v>
      </c>
      <c r="B10" s="5">
        <v>335</v>
      </c>
      <c r="C10" t="s">
        <v>42</v>
      </c>
      <c r="E10" s="147"/>
      <c r="F10" s="5">
        <v>200</v>
      </c>
      <c r="G10" t="s">
        <v>42</v>
      </c>
      <c r="H10" s="5"/>
      <c r="I10" s="5"/>
      <c r="J10" s="5"/>
      <c r="K10" s="5"/>
    </row>
    <row r="11" spans="1:12">
      <c r="A11" s="157" t="s">
        <v>159</v>
      </c>
      <c r="B11" s="5">
        <v>353</v>
      </c>
      <c r="C11" t="s">
        <v>42</v>
      </c>
      <c r="E11" s="147"/>
      <c r="F11" s="5">
        <v>200</v>
      </c>
      <c r="G11" t="s">
        <v>42</v>
      </c>
      <c r="H11" s="5"/>
      <c r="I11" s="5"/>
      <c r="J11" s="5"/>
      <c r="K11" s="5"/>
    </row>
    <row r="12" spans="1:12">
      <c r="A12" s="157" t="s">
        <v>160</v>
      </c>
      <c r="B12" s="5">
        <v>52</v>
      </c>
      <c r="C12" t="s">
        <v>42</v>
      </c>
      <c r="E12" s="147"/>
      <c r="F12" s="5">
        <v>200</v>
      </c>
      <c r="G12" t="s">
        <v>42</v>
      </c>
      <c r="H12" s="5"/>
      <c r="I12" s="5"/>
      <c r="J12" s="5"/>
      <c r="K12" s="5"/>
    </row>
    <row r="13" spans="1:12">
      <c r="A13" s="157" t="s">
        <v>161</v>
      </c>
      <c r="B13" s="5">
        <v>27</v>
      </c>
      <c r="C13" t="s">
        <v>42</v>
      </c>
      <c r="E13" s="147"/>
      <c r="F13" s="5">
        <v>200</v>
      </c>
      <c r="G13" t="s">
        <v>42</v>
      </c>
      <c r="H13" s="5"/>
      <c r="I13" s="5"/>
      <c r="J13" s="5"/>
      <c r="K13" s="5"/>
    </row>
    <row r="14" spans="1:12">
      <c r="A14" s="157" t="s">
        <v>162</v>
      </c>
      <c r="B14" s="5">
        <v>380</v>
      </c>
      <c r="C14" t="s">
        <v>42</v>
      </c>
      <c r="E14" s="147"/>
      <c r="F14" s="5">
        <v>200</v>
      </c>
      <c r="G14" t="s">
        <v>42</v>
      </c>
      <c r="H14" s="5"/>
      <c r="I14" s="5"/>
      <c r="J14" s="5"/>
      <c r="K14" s="5"/>
    </row>
    <row r="15" spans="1:12">
      <c r="A15" s="157" t="s">
        <v>163</v>
      </c>
      <c r="B15" s="5">
        <v>240</v>
      </c>
      <c r="C15" t="s">
        <v>42</v>
      </c>
      <c r="E15" s="147"/>
      <c r="F15" s="5">
        <v>200</v>
      </c>
      <c r="G15" t="s">
        <v>42</v>
      </c>
      <c r="H15" s="5"/>
      <c r="I15" s="5"/>
      <c r="J15" s="5"/>
      <c r="K15" s="5"/>
    </row>
    <row r="16" spans="1:12">
      <c r="A16" s="157" t="s">
        <v>164</v>
      </c>
      <c r="B16" s="5">
        <v>360</v>
      </c>
      <c r="C16" t="s">
        <v>42</v>
      </c>
      <c r="E16" s="147"/>
      <c r="F16" s="5">
        <v>200</v>
      </c>
      <c r="G16" t="s">
        <v>42</v>
      </c>
      <c r="H16" s="5"/>
      <c r="I16" s="5"/>
      <c r="J16" s="5"/>
      <c r="K16" s="5"/>
    </row>
    <row r="17" spans="1:11">
      <c r="A17" s="157" t="s">
        <v>165</v>
      </c>
      <c r="B17" s="5">
        <v>204</v>
      </c>
      <c r="C17" t="s">
        <v>42</v>
      </c>
      <c r="E17" s="5">
        <v>3000</v>
      </c>
      <c r="F17" s="5">
        <v>200</v>
      </c>
      <c r="G17" t="s">
        <v>42</v>
      </c>
      <c r="H17" s="5"/>
      <c r="I17" s="5"/>
      <c r="J17" s="5"/>
      <c r="K17" s="5"/>
    </row>
    <row r="18" spans="1:11">
      <c r="A18" s="157" t="s">
        <v>166</v>
      </c>
      <c r="B18" s="5">
        <v>1215</v>
      </c>
      <c r="C18" t="s">
        <v>202</v>
      </c>
      <c r="E18" s="5">
        <v>3000</v>
      </c>
      <c r="F18" s="147"/>
      <c r="H18" s="5"/>
      <c r="I18" s="5"/>
      <c r="J18" s="5"/>
      <c r="K18" s="5"/>
    </row>
    <row r="19" spans="1:11">
      <c r="A19" s="157" t="s">
        <v>167</v>
      </c>
      <c r="B19" s="5">
        <v>402</v>
      </c>
      <c r="C19" t="s">
        <v>42</v>
      </c>
      <c r="E19" s="5">
        <v>3000</v>
      </c>
      <c r="F19" s="147"/>
      <c r="H19" s="5"/>
      <c r="I19" s="5"/>
      <c r="J19" s="5"/>
      <c r="K19" s="5"/>
    </row>
    <row r="20" spans="1:11">
      <c r="A20" s="157" t="s">
        <v>168</v>
      </c>
      <c r="B20" s="5">
        <v>358</v>
      </c>
      <c r="C20" t="s">
        <v>42</v>
      </c>
      <c r="E20" s="5">
        <v>3000</v>
      </c>
      <c r="F20" s="147"/>
      <c r="H20" s="5"/>
      <c r="I20" s="5"/>
      <c r="J20" s="5"/>
      <c r="K20" s="5"/>
    </row>
    <row r="21" spans="1:11">
      <c r="A21" s="157" t="s">
        <v>169</v>
      </c>
      <c r="B21" s="5">
        <v>180</v>
      </c>
      <c r="C21" t="s">
        <v>42</v>
      </c>
      <c r="E21" s="5">
        <v>3000</v>
      </c>
      <c r="F21" s="147"/>
      <c r="H21" s="5"/>
      <c r="I21" s="5"/>
      <c r="J21" s="5"/>
      <c r="K21" s="5"/>
    </row>
    <row r="22" spans="1:11">
      <c r="A22" s="157" t="s">
        <v>170</v>
      </c>
      <c r="B22" s="5">
        <v>1182</v>
      </c>
      <c r="C22" t="s">
        <v>202</v>
      </c>
      <c r="E22" s="147"/>
      <c r="F22" s="147"/>
      <c r="H22" s="5"/>
      <c r="I22" s="5"/>
      <c r="J22" s="5"/>
      <c r="K22" s="5"/>
    </row>
    <row r="23" spans="1:11">
      <c r="A23" s="159" t="s">
        <v>171</v>
      </c>
      <c r="B23" s="5">
        <v>635</v>
      </c>
      <c r="C23" t="s">
        <v>202</v>
      </c>
      <c r="E23" s="147"/>
      <c r="F23" s="147"/>
      <c r="H23" s="5"/>
      <c r="I23" s="5"/>
      <c r="J23" s="5"/>
      <c r="K23" s="5"/>
    </row>
    <row r="24" spans="1:11">
      <c r="A24" s="157" t="s">
        <v>172</v>
      </c>
      <c r="B24" s="5">
        <v>115</v>
      </c>
      <c r="C24" t="s">
        <v>42</v>
      </c>
      <c r="E24" s="147"/>
      <c r="F24" s="5">
        <v>200</v>
      </c>
      <c r="G24" t="s">
        <v>42</v>
      </c>
      <c r="H24" s="5"/>
      <c r="I24" s="5"/>
      <c r="J24" s="5"/>
      <c r="K24" s="5"/>
    </row>
    <row r="25" spans="1:11">
      <c r="A25" s="157" t="s">
        <v>173</v>
      </c>
      <c r="B25" s="5">
        <v>188</v>
      </c>
      <c r="C25" t="s">
        <v>42</v>
      </c>
      <c r="E25" s="147"/>
      <c r="F25" s="5">
        <v>200</v>
      </c>
      <c r="G25" t="s">
        <v>42</v>
      </c>
      <c r="H25" s="5"/>
      <c r="I25" s="5"/>
      <c r="J25" s="5"/>
      <c r="K25" s="5"/>
    </row>
    <row r="26" spans="1:11">
      <c r="A26" s="157" t="s">
        <v>174</v>
      </c>
      <c r="B26" s="5">
        <v>65</v>
      </c>
      <c r="C26" t="s">
        <v>42</v>
      </c>
      <c r="D26" s="5"/>
      <c r="E26" s="147"/>
      <c r="F26" s="5">
        <v>200</v>
      </c>
      <c r="G26" t="s">
        <v>42</v>
      </c>
      <c r="H26" s="5"/>
      <c r="I26" s="5"/>
      <c r="J26" s="5"/>
      <c r="K26" s="5"/>
    </row>
    <row r="27" spans="1:11">
      <c r="A27" s="157" t="s">
        <v>175</v>
      </c>
      <c r="B27" s="5">
        <v>115</v>
      </c>
      <c r="C27" t="s">
        <v>42</v>
      </c>
      <c r="D27" s="5"/>
      <c r="E27" s="147"/>
      <c r="F27" s="5">
        <v>200</v>
      </c>
      <c r="G27" t="s">
        <v>42</v>
      </c>
      <c r="H27" s="5"/>
      <c r="I27" s="5"/>
      <c r="J27" s="5"/>
      <c r="K27" s="5"/>
    </row>
    <row r="28" spans="1:11">
      <c r="A28" s="157" t="s">
        <v>176</v>
      </c>
      <c r="B28" s="5">
        <v>46</v>
      </c>
      <c r="C28" t="s">
        <v>42</v>
      </c>
      <c r="D28" s="5"/>
      <c r="E28" s="147"/>
      <c r="F28" s="5">
        <v>200</v>
      </c>
      <c r="G28" t="s">
        <v>42</v>
      </c>
      <c r="H28" s="5"/>
      <c r="I28" s="5"/>
      <c r="J28" s="5"/>
      <c r="K28" s="5"/>
    </row>
    <row r="29" spans="1:11">
      <c r="A29" s="157" t="s">
        <v>177</v>
      </c>
      <c r="B29" s="5">
        <v>38</v>
      </c>
      <c r="C29" t="s">
        <v>42</v>
      </c>
      <c r="D29" s="5"/>
      <c r="E29" s="147"/>
      <c r="F29" s="5">
        <v>200</v>
      </c>
      <c r="G29" t="s">
        <v>42</v>
      </c>
      <c r="H29" s="5"/>
      <c r="I29" s="5"/>
      <c r="J29" s="5"/>
      <c r="K29" s="5"/>
    </row>
    <row r="30" spans="1:11">
      <c r="A30" s="157" t="s">
        <v>178</v>
      </c>
      <c r="B30" s="5">
        <v>60</v>
      </c>
      <c r="C30" t="s">
        <v>42</v>
      </c>
      <c r="D30" s="5"/>
      <c r="E30" s="147"/>
      <c r="F30" s="5">
        <v>200</v>
      </c>
      <c r="G30" t="s">
        <v>42</v>
      </c>
      <c r="H30" s="5"/>
      <c r="I30" s="5"/>
      <c r="J30" s="5"/>
      <c r="K30" s="5"/>
    </row>
    <row r="31" spans="1:11">
      <c r="A31" s="157" t="s">
        <v>179</v>
      </c>
      <c r="B31" s="5">
        <v>44</v>
      </c>
      <c r="C31" t="s">
        <v>42</v>
      </c>
      <c r="D31" s="5"/>
      <c r="E31" s="147"/>
      <c r="F31" s="147">
        <v>200</v>
      </c>
      <c r="G31" s="5"/>
      <c r="H31" s="5"/>
      <c r="I31" s="5"/>
      <c r="J31" s="5"/>
      <c r="K31" s="5"/>
    </row>
    <row r="32" spans="1:11">
      <c r="A32" s="157" t="s">
        <v>180</v>
      </c>
      <c r="B32" s="5">
        <v>46</v>
      </c>
      <c r="C32" t="s">
        <v>42</v>
      </c>
      <c r="D32" s="5"/>
      <c r="E32" s="147"/>
      <c r="F32" s="147"/>
      <c r="G32" s="5"/>
      <c r="H32" s="5"/>
      <c r="I32" s="5"/>
      <c r="J32" s="5"/>
      <c r="K32" s="5"/>
    </row>
    <row r="33" spans="1:11">
      <c r="A33" s="157" t="s">
        <v>181</v>
      </c>
      <c r="B33" s="5">
        <v>44</v>
      </c>
      <c r="C33" t="s">
        <v>42</v>
      </c>
      <c r="D33" s="5"/>
      <c r="E33" s="147"/>
      <c r="F33" s="5">
        <v>200</v>
      </c>
      <c r="G33" t="s">
        <v>42</v>
      </c>
      <c r="H33" s="5"/>
      <c r="I33" s="5"/>
      <c r="J33" s="5"/>
      <c r="K33" s="5"/>
    </row>
    <row r="34" spans="1:11">
      <c r="A34" s="157" t="s">
        <v>218</v>
      </c>
      <c r="B34" s="5"/>
      <c r="D34" s="5"/>
      <c r="E34" s="147"/>
      <c r="F34" s="5"/>
      <c r="H34" s="5"/>
      <c r="I34" s="5"/>
      <c r="J34" s="5"/>
      <c r="K34" s="5"/>
    </row>
    <row r="35" spans="1:11">
      <c r="A35" s="157" t="s">
        <v>219</v>
      </c>
      <c r="B35" s="5"/>
      <c r="D35" s="5"/>
      <c r="E35" s="147"/>
      <c r="F35" s="5"/>
      <c r="H35" s="5"/>
      <c r="I35" s="5"/>
      <c r="J35" s="5"/>
      <c r="K35" s="5"/>
    </row>
    <row r="36" spans="1:11">
      <c r="A36" s="157" t="s">
        <v>220</v>
      </c>
      <c r="B36" s="5"/>
      <c r="D36" s="5"/>
      <c r="E36" s="147"/>
      <c r="F36" s="5"/>
      <c r="H36" s="5"/>
      <c r="I36" s="5"/>
      <c r="J36" s="5"/>
      <c r="K36" s="5"/>
    </row>
    <row r="37" spans="1:11">
      <c r="A37" s="157" t="s">
        <v>221</v>
      </c>
      <c r="B37" s="5"/>
      <c r="D37" s="5"/>
      <c r="E37" s="147"/>
      <c r="F37" s="5"/>
      <c r="H37" s="5"/>
      <c r="I37" s="5"/>
      <c r="J37" s="5"/>
      <c r="K37" s="5"/>
    </row>
    <row r="38" spans="1:11">
      <c r="A38" s="157" t="s">
        <v>222</v>
      </c>
      <c r="B38" s="5"/>
      <c r="D38" s="5"/>
      <c r="E38" s="147"/>
      <c r="F38" s="5"/>
      <c r="H38" s="5"/>
      <c r="I38" s="5"/>
      <c r="J38" s="5"/>
      <c r="K38" s="5"/>
    </row>
    <row r="39" spans="1:11">
      <c r="A39" s="157" t="s">
        <v>223</v>
      </c>
      <c r="B39" s="5"/>
      <c r="D39" s="5"/>
      <c r="E39" s="147"/>
      <c r="F39" s="5"/>
      <c r="H39" s="5"/>
      <c r="I39" s="5"/>
      <c r="J39" s="5"/>
      <c r="K39" s="5"/>
    </row>
    <row r="40" spans="1:11">
      <c r="A40" s="157" t="s">
        <v>224</v>
      </c>
      <c r="B40" s="5"/>
      <c r="D40" s="5"/>
      <c r="E40" s="147"/>
      <c r="F40" s="5"/>
      <c r="H40" s="5"/>
      <c r="I40" s="5"/>
      <c r="J40" s="5"/>
      <c r="K40" s="5"/>
    </row>
    <row r="41" spans="1:11">
      <c r="A41" s="157" t="s">
        <v>225</v>
      </c>
      <c r="B41" s="5"/>
      <c r="D41" s="5"/>
      <c r="E41" s="5"/>
      <c r="F41" s="5"/>
      <c r="G41" s="5"/>
      <c r="H41" s="5"/>
      <c r="I41" s="5"/>
      <c r="J41" s="5"/>
      <c r="K41" s="5"/>
    </row>
    <row r="42" spans="1:11">
      <c r="A42" s="157" t="s">
        <v>245</v>
      </c>
      <c r="B42" s="5"/>
      <c r="D42" s="5"/>
      <c r="E42" s="5"/>
      <c r="F42" s="5"/>
      <c r="G42" s="5"/>
      <c r="H42" s="5"/>
      <c r="I42" s="5"/>
      <c r="J42" s="5"/>
      <c r="K42" s="5"/>
    </row>
    <row r="43" spans="1:11">
      <c r="A43" s="157" t="s">
        <v>246</v>
      </c>
      <c r="B43" s="5"/>
      <c r="D43" s="5"/>
      <c r="E43" s="5"/>
      <c r="F43" s="5"/>
      <c r="G43" s="5"/>
      <c r="H43" s="5"/>
      <c r="I43" s="5"/>
      <c r="J43" s="5"/>
      <c r="K43" s="5"/>
    </row>
    <row r="45" spans="1:11">
      <c r="A45" t="s">
        <v>8</v>
      </c>
      <c r="B45" s="6"/>
      <c r="C45" s="6"/>
    </row>
    <row r="46" spans="1:11">
      <c r="A46" t="s">
        <v>9</v>
      </c>
      <c r="B46" s="8"/>
      <c r="C46" s="8"/>
      <c r="D46" s="16"/>
      <c r="E46" s="16"/>
    </row>
    <row r="47" spans="1:11">
      <c r="A47" t="s">
        <v>10</v>
      </c>
      <c r="D47" s="16"/>
      <c r="E47" s="16"/>
    </row>
    <row r="48" spans="1:11">
      <c r="A48" t="s">
        <v>11</v>
      </c>
      <c r="D48" s="16"/>
      <c r="E48" s="16"/>
    </row>
    <row r="50" spans="1:4">
      <c r="A50" s="15" t="s">
        <v>27</v>
      </c>
    </row>
    <row r="51" spans="1:4">
      <c r="A51" t="s">
        <v>256</v>
      </c>
      <c r="B51" s="16" t="s">
        <v>257</v>
      </c>
      <c r="C51" s="16" t="s">
        <v>258</v>
      </c>
      <c r="D51" s="16"/>
    </row>
    <row r="52" spans="1:4">
      <c r="A52" t="s">
        <v>30</v>
      </c>
      <c r="B52" s="16" t="s">
        <v>255</v>
      </c>
      <c r="C52" s="16"/>
      <c r="D52" s="16"/>
    </row>
    <row r="53" spans="1:4">
      <c r="B53" s="16"/>
      <c r="C53" s="16"/>
    </row>
    <row r="55" spans="1:4">
      <c r="A55" s="15" t="s">
        <v>31</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34</v>
      </c>
    </row>
    <row r="66" spans="1:1">
      <c r="A66" t="s">
        <v>35</v>
      </c>
    </row>
    <row r="69" spans="1:1">
      <c r="A69" t="s">
        <v>60</v>
      </c>
    </row>
    <row r="70" spans="1:1">
      <c r="A70" t="s">
        <v>61</v>
      </c>
    </row>
    <row r="71" spans="1:1">
      <c r="A71" t="s">
        <v>62</v>
      </c>
    </row>
    <row r="72" spans="1:1">
      <c r="A72" t="s">
        <v>63</v>
      </c>
    </row>
    <row r="73" spans="1:1">
      <c r="A73" t="s">
        <v>64</v>
      </c>
    </row>
    <row r="74" spans="1:1">
      <c r="A74" t="s">
        <v>65</v>
      </c>
    </row>
    <row r="75" spans="1:1">
      <c r="A75" t="s">
        <v>66</v>
      </c>
    </row>
    <row r="76" spans="1:1">
      <c r="A76" t="s">
        <v>67</v>
      </c>
    </row>
    <row r="77" spans="1:1">
      <c r="A77" t="s">
        <v>68</v>
      </c>
    </row>
    <row r="78" spans="1:1">
      <c r="A78" t="s">
        <v>69</v>
      </c>
    </row>
    <row r="79" spans="1:1">
      <c r="A79" t="s">
        <v>70</v>
      </c>
    </row>
    <row r="80" spans="1:1">
      <c r="A80" t="s">
        <v>71</v>
      </c>
    </row>
    <row r="81" spans="1:1">
      <c r="A81" t="s">
        <v>72</v>
      </c>
    </row>
    <row r="82" spans="1:1">
      <c r="A82" t="s">
        <v>73</v>
      </c>
    </row>
    <row r="83" spans="1:1">
      <c r="A83" t="s">
        <v>74</v>
      </c>
    </row>
    <row r="84" spans="1:1">
      <c r="A84" t="s">
        <v>75</v>
      </c>
    </row>
    <row r="85" spans="1:1">
      <c r="A85" t="s">
        <v>76</v>
      </c>
    </row>
    <row r="86" spans="1:1">
      <c r="A86" t="s">
        <v>77</v>
      </c>
    </row>
    <row r="87" spans="1:1">
      <c r="A87" t="s">
        <v>78</v>
      </c>
    </row>
    <row r="88" spans="1:1">
      <c r="A88" t="s">
        <v>79</v>
      </c>
    </row>
    <row r="89" spans="1:1">
      <c r="A89" t="s">
        <v>80</v>
      </c>
    </row>
    <row r="90" spans="1:1">
      <c r="A90" t="s">
        <v>81</v>
      </c>
    </row>
    <row r="91" spans="1:1">
      <c r="A91" t="s">
        <v>82</v>
      </c>
    </row>
    <row r="92" spans="1:1">
      <c r="A92" t="s">
        <v>83</v>
      </c>
    </row>
    <row r="93" spans="1:1">
      <c r="A93" t="s">
        <v>84</v>
      </c>
    </row>
    <row r="94" spans="1:1">
      <c r="A94" t="s">
        <v>85</v>
      </c>
    </row>
    <row r="95" spans="1:1">
      <c r="A95" t="s">
        <v>86</v>
      </c>
    </row>
    <row r="96" spans="1:1">
      <c r="A96" t="s">
        <v>87</v>
      </c>
    </row>
    <row r="97" spans="1:1">
      <c r="A97" t="s">
        <v>88</v>
      </c>
    </row>
    <row r="98" spans="1:1">
      <c r="A98" t="s">
        <v>89</v>
      </c>
    </row>
    <row r="99" spans="1:1">
      <c r="A99" t="s">
        <v>90</v>
      </c>
    </row>
    <row r="100" spans="1:1">
      <c r="A100" t="s">
        <v>91</v>
      </c>
    </row>
    <row r="101" spans="1:1">
      <c r="A101" t="s">
        <v>92</v>
      </c>
    </row>
    <row r="102" spans="1:1">
      <c r="A102" t="s">
        <v>93</v>
      </c>
    </row>
    <row r="103" spans="1:1">
      <c r="A103" t="s">
        <v>94</v>
      </c>
    </row>
    <row r="104" spans="1:1">
      <c r="A104" t="s">
        <v>95</v>
      </c>
    </row>
    <row r="105" spans="1:1">
      <c r="A105" t="s">
        <v>96</v>
      </c>
    </row>
    <row r="106" spans="1:1">
      <c r="A106" t="s">
        <v>97</v>
      </c>
    </row>
    <row r="107" spans="1:1">
      <c r="A107" t="s">
        <v>98</v>
      </c>
    </row>
    <row r="108" spans="1:1">
      <c r="A108" t="s">
        <v>99</v>
      </c>
    </row>
    <row r="109" spans="1:1">
      <c r="A109" t="s">
        <v>100</v>
      </c>
    </row>
    <row r="110" spans="1:1">
      <c r="A110" t="s">
        <v>101</v>
      </c>
    </row>
    <row r="111" spans="1:1">
      <c r="A111" t="s">
        <v>102</v>
      </c>
    </row>
    <row r="112" spans="1:1">
      <c r="A112" t="s">
        <v>103</v>
      </c>
    </row>
    <row r="113" spans="1:1">
      <c r="A113" t="s">
        <v>104</v>
      </c>
    </row>
    <row r="114" spans="1:1">
      <c r="A114" t="s">
        <v>105</v>
      </c>
    </row>
    <row r="115" spans="1:1">
      <c r="A115" t="s">
        <v>106</v>
      </c>
    </row>
  </sheetData>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51"/>
  <sheetViews>
    <sheetView showZeros="0" view="pageBreakPreview" zoomScaleNormal="70" zoomScaleSheetLayoutView="100" workbookViewId="0">
      <selection activeCell="BL12" sqref="BL12"/>
    </sheetView>
  </sheetViews>
  <sheetFormatPr defaultColWidth="2.26953125" defaultRowHeight="12"/>
  <cols>
    <col min="1" max="1" width="2.6328125" style="1" customWidth="1"/>
    <col min="2" max="16384" width="2.26953125" style="1"/>
  </cols>
  <sheetData>
    <row r="1" spans="1:49" ht="12" customHeight="1">
      <c r="A1" s="33"/>
      <c r="B1" s="196"/>
      <c r="C1" s="33"/>
      <c r="D1" s="33"/>
      <c r="E1" s="33"/>
      <c r="F1" s="33"/>
      <c r="G1" s="33"/>
      <c r="H1" s="33"/>
      <c r="I1" s="33"/>
      <c r="J1" s="33"/>
      <c r="K1" s="33"/>
      <c r="L1" s="33"/>
      <c r="M1" s="33"/>
      <c r="N1" s="33"/>
      <c r="O1" s="33"/>
      <c r="P1" s="149"/>
      <c r="Q1" s="149"/>
      <c r="R1" s="149"/>
      <c r="S1" s="33"/>
      <c r="T1" s="33"/>
      <c r="U1" s="33"/>
      <c r="V1" s="33"/>
      <c r="W1" s="149"/>
      <c r="X1" s="149"/>
      <c r="Y1" s="169"/>
      <c r="Z1" s="169"/>
      <c r="AA1" s="149"/>
      <c r="AB1" s="149"/>
      <c r="AC1" s="149"/>
      <c r="AD1" s="33"/>
      <c r="AE1" s="33"/>
      <c r="AF1" s="33"/>
      <c r="AG1" s="33"/>
      <c r="AH1" s="33"/>
      <c r="AI1" s="33"/>
      <c r="AJ1" s="33"/>
      <c r="AK1" s="33"/>
      <c r="AL1" s="33"/>
      <c r="AM1" s="33"/>
      <c r="AN1" s="33"/>
      <c r="AO1" s="33"/>
      <c r="AP1" s="33"/>
      <c r="AQ1" s="33"/>
      <c r="AR1" s="33"/>
      <c r="AS1" s="33"/>
      <c r="AT1" s="33"/>
      <c r="AU1" s="33"/>
      <c r="AV1" s="33"/>
      <c r="AW1" s="33"/>
    </row>
    <row r="2" spans="1:49" ht="13">
      <c r="A2" s="34"/>
      <c r="B2" s="35"/>
      <c r="C2" s="36"/>
      <c r="D2" s="36"/>
      <c r="E2" s="34"/>
      <c r="F2" s="34"/>
      <c r="G2" s="34"/>
      <c r="H2" s="34"/>
      <c r="I2" s="34"/>
      <c r="J2" s="34"/>
      <c r="K2" s="34"/>
      <c r="L2" s="34"/>
      <c r="M2" s="34"/>
      <c r="N2" s="34"/>
      <c r="O2" s="34"/>
      <c r="P2" s="153"/>
      <c r="Q2" s="153"/>
      <c r="R2" s="153"/>
      <c r="S2" s="34"/>
      <c r="T2" s="34"/>
      <c r="U2" s="34"/>
      <c r="V2" s="34"/>
      <c r="W2" s="153"/>
      <c r="X2" s="153"/>
      <c r="Y2" s="171"/>
      <c r="Z2" s="171"/>
      <c r="AA2" s="153"/>
      <c r="AB2" s="153"/>
      <c r="AC2" s="153"/>
      <c r="AD2" s="34"/>
      <c r="AE2" s="34"/>
      <c r="AF2" s="34"/>
      <c r="AG2" s="34"/>
      <c r="AH2" s="34"/>
      <c r="AI2" s="34"/>
      <c r="AJ2" s="34"/>
      <c r="AK2" s="150" t="s">
        <v>17</v>
      </c>
      <c r="AL2" s="453"/>
      <c r="AM2" s="453"/>
      <c r="AN2" s="149" t="s">
        <v>3</v>
      </c>
      <c r="AO2" s="453"/>
      <c r="AP2" s="453"/>
      <c r="AQ2" s="149" t="s">
        <v>2</v>
      </c>
      <c r="AR2" s="453"/>
      <c r="AS2" s="453"/>
      <c r="AT2" s="33" t="s">
        <v>1</v>
      </c>
      <c r="AW2" s="33"/>
    </row>
    <row r="3" spans="1:49" ht="45" customHeight="1">
      <c r="A3" s="34"/>
      <c r="B3" s="35"/>
      <c r="C3" s="36"/>
      <c r="D3" s="36"/>
      <c r="E3" s="34"/>
      <c r="F3" s="34"/>
      <c r="G3" s="34"/>
      <c r="H3" s="34"/>
      <c r="I3" s="34"/>
      <c r="J3" s="34"/>
      <c r="K3" s="34"/>
      <c r="L3" s="34"/>
      <c r="M3" s="34"/>
      <c r="N3" s="34"/>
      <c r="O3" s="34"/>
      <c r="P3" s="153"/>
      <c r="Q3" s="153"/>
      <c r="R3" s="153"/>
      <c r="S3" s="34"/>
      <c r="T3" s="34"/>
      <c r="U3" s="34"/>
      <c r="V3" s="34"/>
      <c r="W3" s="153"/>
      <c r="X3" s="153"/>
      <c r="Y3" s="171"/>
      <c r="Z3" s="171"/>
      <c r="AA3" s="153"/>
      <c r="AB3" s="153"/>
      <c r="AC3" s="153"/>
      <c r="AD3" s="34"/>
      <c r="AE3" s="34"/>
      <c r="AF3" s="34"/>
      <c r="AG3" s="34"/>
      <c r="AH3" s="34"/>
      <c r="AI3" s="34"/>
      <c r="AJ3" s="34"/>
      <c r="AK3" s="34"/>
      <c r="AL3" s="34"/>
      <c r="AM3" s="34"/>
      <c r="AN3" s="34"/>
      <c r="AO3" s="34"/>
      <c r="AP3" s="34"/>
      <c r="AQ3" s="34"/>
      <c r="AR3" s="34"/>
      <c r="AS3" s="34"/>
      <c r="AT3" s="34"/>
      <c r="AU3" s="34"/>
      <c r="AV3" s="34"/>
      <c r="AW3" s="34"/>
    </row>
    <row r="4" spans="1:49" ht="18" customHeight="1">
      <c r="A4" s="455" t="s">
        <v>259</v>
      </c>
      <c r="B4" s="455"/>
      <c r="C4" s="455"/>
      <c r="D4" s="455"/>
      <c r="E4" s="455"/>
      <c r="F4" s="455"/>
      <c r="G4" s="455"/>
      <c r="H4" s="34"/>
      <c r="I4" s="34" t="s">
        <v>0</v>
      </c>
      <c r="J4" s="34"/>
      <c r="K4" s="34"/>
      <c r="L4" s="34"/>
      <c r="M4" s="34"/>
      <c r="N4" s="34"/>
      <c r="O4" s="34"/>
      <c r="P4" s="153"/>
      <c r="Q4" s="153"/>
      <c r="R4" s="153"/>
      <c r="S4" s="34"/>
      <c r="T4" s="34"/>
      <c r="U4" s="34"/>
      <c r="V4" s="34"/>
      <c r="W4" s="153"/>
      <c r="X4" s="153"/>
      <c r="Y4" s="171"/>
      <c r="Z4" s="171"/>
      <c r="AA4" s="153"/>
      <c r="AB4" s="153"/>
      <c r="AC4" s="153"/>
      <c r="AD4" s="34"/>
      <c r="AE4" s="34"/>
      <c r="AF4" s="34"/>
      <c r="AG4" s="34"/>
      <c r="AH4" s="34"/>
      <c r="AI4" s="34"/>
      <c r="AJ4" s="34"/>
      <c r="AK4" s="34"/>
      <c r="AL4" s="34"/>
      <c r="AM4" s="34"/>
      <c r="AN4" s="34"/>
      <c r="AO4" s="34"/>
      <c r="AP4" s="34"/>
      <c r="AQ4" s="34"/>
      <c r="AR4" s="34"/>
      <c r="AS4" s="34"/>
      <c r="AT4" s="34"/>
      <c r="AU4" s="34"/>
      <c r="AV4" s="34"/>
      <c r="AW4" s="34"/>
    </row>
    <row r="5" spans="1:49" ht="45" customHeight="1">
      <c r="A5" s="38"/>
      <c r="B5" s="38"/>
      <c r="C5" s="38"/>
      <c r="D5" s="38"/>
      <c r="E5" s="38"/>
      <c r="F5" s="38"/>
      <c r="G5" s="38"/>
      <c r="H5" s="34"/>
      <c r="I5" s="34"/>
      <c r="J5" s="34"/>
      <c r="K5" s="34"/>
      <c r="L5" s="34"/>
      <c r="M5" s="34"/>
      <c r="N5" s="34"/>
      <c r="O5" s="34"/>
      <c r="P5" s="153"/>
      <c r="Q5" s="153"/>
      <c r="R5" s="153"/>
      <c r="S5" s="34"/>
      <c r="T5" s="34"/>
      <c r="U5" s="34"/>
      <c r="V5" s="34"/>
      <c r="W5" s="153"/>
      <c r="X5" s="153"/>
      <c r="Y5" s="171"/>
      <c r="Z5" s="171"/>
      <c r="AA5" s="153"/>
      <c r="AB5" s="153"/>
      <c r="AC5" s="153"/>
      <c r="AD5" s="34"/>
      <c r="AE5" s="34"/>
      <c r="AF5" s="34"/>
      <c r="AG5" s="34"/>
      <c r="AH5" s="34"/>
      <c r="AI5" s="34"/>
      <c r="AJ5" s="34"/>
      <c r="AK5" s="34"/>
      <c r="AL5" s="34"/>
      <c r="AM5" s="34"/>
      <c r="AN5" s="34"/>
      <c r="AO5" s="34"/>
      <c r="AP5" s="34"/>
      <c r="AQ5" s="34"/>
      <c r="AR5" s="34"/>
      <c r="AS5" s="34"/>
      <c r="AT5" s="34"/>
      <c r="AU5" s="34"/>
      <c r="AV5" s="34"/>
      <c r="AW5" s="34"/>
    </row>
    <row r="6" spans="1:49" ht="13">
      <c r="A6" s="108"/>
      <c r="B6" s="108"/>
      <c r="C6" s="108"/>
      <c r="D6" s="108"/>
      <c r="E6" s="108"/>
      <c r="F6" s="108"/>
      <c r="G6" s="108"/>
      <c r="H6" s="34"/>
      <c r="I6" s="34"/>
      <c r="J6" s="34"/>
      <c r="K6" s="34"/>
      <c r="L6" s="34"/>
      <c r="M6" s="34"/>
      <c r="N6" s="34"/>
      <c r="O6" s="34"/>
      <c r="P6" s="153"/>
      <c r="Q6" s="153"/>
      <c r="R6" s="153"/>
      <c r="S6" s="34"/>
      <c r="T6" s="34"/>
      <c r="U6" s="34"/>
      <c r="V6" s="34"/>
      <c r="W6" s="153"/>
      <c r="X6" s="153"/>
      <c r="Y6" s="171"/>
      <c r="Z6" s="171"/>
      <c r="AA6" s="153"/>
      <c r="AB6" s="153"/>
      <c r="AC6" s="153"/>
      <c r="AD6" s="34"/>
      <c r="AE6" s="34"/>
      <c r="AF6" s="34"/>
      <c r="AG6" s="456" t="s">
        <v>269</v>
      </c>
      <c r="AH6" s="456"/>
      <c r="AI6" s="456"/>
      <c r="AJ6" s="456"/>
      <c r="AK6" s="456"/>
      <c r="AL6" s="456"/>
      <c r="AM6" s="456"/>
      <c r="AN6" s="456"/>
      <c r="AO6" s="456"/>
      <c r="AP6" s="456"/>
      <c r="AQ6" s="456"/>
      <c r="AR6" s="456"/>
      <c r="AS6" s="456"/>
      <c r="AT6" s="456"/>
      <c r="AU6" s="456"/>
      <c r="AV6" s="38"/>
      <c r="AW6" s="34"/>
    </row>
    <row r="7" spans="1:49" ht="18" customHeight="1">
      <c r="A7" s="38"/>
      <c r="B7" s="38"/>
      <c r="C7" s="38"/>
      <c r="D7" s="38"/>
      <c r="E7" s="38"/>
      <c r="F7" s="38"/>
      <c r="G7" s="38"/>
      <c r="H7" s="34"/>
      <c r="I7" s="34"/>
      <c r="J7" s="34"/>
      <c r="K7" s="34"/>
      <c r="L7" s="34"/>
      <c r="M7" s="34"/>
      <c r="N7" s="34"/>
      <c r="O7" s="34"/>
      <c r="P7" s="153"/>
      <c r="Q7" s="153"/>
      <c r="R7" s="153"/>
      <c r="S7" s="34"/>
      <c r="T7" s="34"/>
      <c r="U7" s="34"/>
      <c r="V7" s="34"/>
      <c r="W7" s="153"/>
      <c r="X7" s="153"/>
      <c r="Y7" s="171"/>
      <c r="Z7" s="171"/>
      <c r="AA7" s="153"/>
      <c r="AB7" s="153"/>
      <c r="AC7" s="153"/>
      <c r="AD7" s="34"/>
      <c r="AE7" s="34"/>
      <c r="AF7" s="34"/>
      <c r="AG7" s="456" t="s">
        <v>125</v>
      </c>
      <c r="AH7" s="456"/>
      <c r="AI7" s="456"/>
      <c r="AJ7" s="456"/>
      <c r="AK7" s="456"/>
      <c r="AL7" s="456"/>
      <c r="AM7" s="456"/>
      <c r="AN7" s="456"/>
      <c r="AO7" s="456"/>
      <c r="AP7" s="456"/>
      <c r="AQ7" s="456"/>
      <c r="AR7" s="456"/>
      <c r="AS7" s="456"/>
      <c r="AT7" s="456"/>
      <c r="AU7" s="456"/>
      <c r="AV7" s="113"/>
      <c r="AW7" s="34"/>
    </row>
    <row r="8" spans="1:49" ht="60" customHeight="1">
      <c r="A8" s="38"/>
      <c r="B8" s="38"/>
      <c r="C8" s="38"/>
      <c r="D8" s="38"/>
      <c r="E8" s="38"/>
      <c r="F8" s="38"/>
      <c r="G8" s="38"/>
      <c r="H8" s="34"/>
      <c r="I8" s="34"/>
      <c r="J8" s="34"/>
      <c r="K8" s="34"/>
      <c r="L8" s="34"/>
      <c r="M8" s="34"/>
      <c r="N8" s="34"/>
      <c r="O8" s="34"/>
      <c r="P8" s="153"/>
      <c r="Q8" s="153"/>
      <c r="R8" s="153"/>
      <c r="S8" s="34"/>
      <c r="T8" s="34"/>
      <c r="U8" s="34"/>
      <c r="V8" s="34"/>
      <c r="W8" s="153"/>
      <c r="X8" s="153"/>
      <c r="Y8" s="171"/>
      <c r="Z8" s="171"/>
      <c r="AA8" s="153"/>
      <c r="AB8" s="153"/>
      <c r="AC8" s="153"/>
      <c r="AD8" s="34"/>
      <c r="AE8" s="34"/>
      <c r="AF8" s="34"/>
      <c r="AG8" s="34"/>
      <c r="AH8" s="34"/>
      <c r="AI8" s="34"/>
      <c r="AJ8" s="34"/>
      <c r="AK8" s="34"/>
      <c r="AL8" s="34"/>
      <c r="AM8" s="34"/>
      <c r="AN8" s="34"/>
      <c r="AO8" s="34"/>
      <c r="AP8" s="34"/>
      <c r="AQ8" s="34"/>
      <c r="AR8" s="34"/>
      <c r="AS8" s="34"/>
      <c r="AT8" s="34"/>
      <c r="AU8" s="34"/>
      <c r="AV8" s="34"/>
      <c r="AW8" s="34"/>
    </row>
    <row r="9" spans="1:49" ht="18" customHeight="1">
      <c r="A9" s="454" t="s">
        <v>271</v>
      </c>
      <c r="B9" s="454"/>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4"/>
      <c r="AK9" s="454"/>
      <c r="AL9" s="454"/>
      <c r="AM9" s="454"/>
      <c r="AN9" s="454"/>
      <c r="AO9" s="454"/>
      <c r="AP9" s="454"/>
      <c r="AQ9" s="454"/>
      <c r="AR9" s="454"/>
      <c r="AS9" s="454"/>
      <c r="AT9" s="454"/>
      <c r="AU9" s="454"/>
      <c r="AV9" s="160"/>
      <c r="AW9" s="160"/>
    </row>
    <row r="10" spans="1:49" ht="60" customHeight="1">
      <c r="A10" s="34"/>
      <c r="B10" s="35"/>
      <c r="C10" s="36"/>
      <c r="D10" s="36"/>
      <c r="E10" s="34"/>
      <c r="F10" s="34"/>
      <c r="G10" s="34"/>
      <c r="H10" s="34"/>
      <c r="I10" s="34"/>
      <c r="J10" s="34"/>
      <c r="K10" s="34"/>
      <c r="L10" s="34"/>
      <c r="M10" s="34"/>
      <c r="N10" s="34"/>
      <c r="O10" s="34"/>
      <c r="P10" s="153"/>
      <c r="Q10" s="153"/>
      <c r="R10" s="153"/>
      <c r="S10" s="34"/>
      <c r="T10" s="34"/>
      <c r="U10" s="34"/>
      <c r="V10" s="34"/>
      <c r="W10" s="153"/>
      <c r="X10" s="153"/>
      <c r="Y10" s="171"/>
      <c r="Z10" s="171"/>
      <c r="AA10" s="153"/>
      <c r="AB10" s="153"/>
      <c r="AC10" s="153"/>
      <c r="AD10" s="34"/>
      <c r="AE10" s="34"/>
      <c r="AF10" s="34"/>
      <c r="AG10" s="34"/>
      <c r="AH10" s="34"/>
      <c r="AI10" s="34"/>
      <c r="AJ10" s="34"/>
      <c r="AK10" s="34"/>
      <c r="AL10" s="34"/>
      <c r="AM10" s="34"/>
      <c r="AN10" s="34"/>
      <c r="AO10" s="34"/>
      <c r="AP10" s="34"/>
      <c r="AQ10" s="34"/>
      <c r="AR10" s="34"/>
      <c r="AS10" s="34"/>
      <c r="AT10" s="34"/>
      <c r="AU10" s="34"/>
      <c r="AV10" s="34"/>
      <c r="AW10" s="34"/>
    </row>
    <row r="11" spans="1:49" ht="13">
      <c r="A11" s="34" t="s">
        <v>49</v>
      </c>
      <c r="B11" s="35"/>
      <c r="C11" s="36"/>
      <c r="D11" s="36"/>
      <c r="E11" s="34"/>
      <c r="F11" s="34"/>
      <c r="G11" s="34"/>
      <c r="H11" s="34"/>
      <c r="I11" s="34"/>
      <c r="J11" s="34"/>
      <c r="K11" s="34"/>
      <c r="L11" s="34"/>
      <c r="M11" s="34"/>
      <c r="N11" s="34"/>
      <c r="O11" s="34"/>
      <c r="P11" s="153"/>
      <c r="Q11" s="153"/>
      <c r="R11" s="153"/>
      <c r="S11" s="34"/>
      <c r="T11" s="34"/>
      <c r="U11" s="34"/>
      <c r="V11" s="34"/>
      <c r="W11" s="153"/>
      <c r="X11" s="153"/>
      <c r="Y11" s="171"/>
      <c r="Z11" s="171"/>
      <c r="AA11" s="153"/>
      <c r="AB11" s="153"/>
      <c r="AC11" s="153"/>
      <c r="AD11" s="34"/>
      <c r="AE11" s="34"/>
      <c r="AF11" s="34"/>
      <c r="AG11" s="34"/>
      <c r="AH11" s="34"/>
      <c r="AI11" s="34"/>
      <c r="AJ11" s="34"/>
      <c r="AK11" s="34"/>
      <c r="AL11" s="34"/>
      <c r="AM11" s="34"/>
      <c r="AN11" s="34"/>
      <c r="AO11" s="34"/>
      <c r="AP11" s="34"/>
      <c r="AQ11" s="34"/>
      <c r="AR11" s="34"/>
      <c r="AS11" s="34"/>
      <c r="AT11" s="34"/>
      <c r="AU11" s="34"/>
      <c r="AV11" s="34"/>
      <c r="AW11" s="34"/>
    </row>
    <row r="12" spans="1:49" ht="57" customHeight="1">
      <c r="A12" s="34"/>
      <c r="B12" s="34"/>
      <c r="C12" s="34"/>
      <c r="D12" s="34"/>
      <c r="E12" s="34"/>
      <c r="F12" s="34"/>
      <c r="G12" s="34"/>
      <c r="H12" s="34"/>
      <c r="I12" s="34"/>
      <c r="J12" s="34"/>
      <c r="K12" s="34"/>
      <c r="L12" s="34"/>
      <c r="M12" s="34"/>
      <c r="N12" s="34"/>
      <c r="O12" s="34"/>
      <c r="P12" s="153"/>
      <c r="Q12" s="153"/>
      <c r="R12" s="153"/>
      <c r="S12" s="34"/>
      <c r="T12" s="34"/>
      <c r="U12" s="34"/>
      <c r="V12" s="34"/>
      <c r="W12" s="153"/>
      <c r="X12" s="153"/>
      <c r="Y12" s="171"/>
      <c r="Z12" s="171"/>
      <c r="AA12" s="153"/>
      <c r="AB12" s="153"/>
      <c r="AC12" s="153"/>
      <c r="AD12" s="34"/>
      <c r="AE12" s="34"/>
      <c r="AF12" s="34"/>
      <c r="AG12" s="34"/>
      <c r="AH12" s="34"/>
      <c r="AI12" s="34"/>
      <c r="AJ12" s="34"/>
      <c r="AK12" s="34"/>
      <c r="AL12" s="34"/>
      <c r="AM12" s="34"/>
      <c r="AN12" s="34"/>
      <c r="AO12" s="34"/>
      <c r="AP12" s="34"/>
      <c r="AQ12" s="34"/>
      <c r="AR12" s="34"/>
      <c r="AS12" s="34"/>
      <c r="AT12" s="34"/>
      <c r="AU12" s="34"/>
      <c r="AV12" s="34"/>
      <c r="AW12" s="34"/>
    </row>
    <row r="13" spans="1:49" ht="13">
      <c r="A13" s="34"/>
      <c r="B13" s="441" t="s">
        <v>272</v>
      </c>
      <c r="C13" s="441"/>
      <c r="D13" s="441"/>
      <c r="E13" s="441"/>
      <c r="F13" s="441"/>
      <c r="G13" s="441"/>
      <c r="H13" s="441"/>
      <c r="I13" s="441"/>
      <c r="J13" s="441"/>
      <c r="K13" s="442">
        <f ca="1">SUM(AH16:AL21)</f>
        <v>0</v>
      </c>
      <c r="L13" s="442"/>
      <c r="M13" s="442"/>
      <c r="N13" s="442"/>
      <c r="O13" s="442"/>
      <c r="P13" s="442"/>
      <c r="Q13" s="442"/>
      <c r="R13" s="442"/>
      <c r="S13" s="442"/>
      <c r="T13" s="442"/>
      <c r="U13" s="442"/>
      <c r="V13" s="37" t="s">
        <v>12</v>
      </c>
      <c r="W13" s="154"/>
      <c r="X13" s="154"/>
      <c r="Y13" s="172"/>
      <c r="Z13" s="172"/>
      <c r="AA13" s="154"/>
      <c r="AB13" s="154"/>
      <c r="AC13" s="154"/>
      <c r="AD13" s="37"/>
      <c r="AE13" s="34"/>
      <c r="AF13" s="34"/>
      <c r="AG13" s="34"/>
      <c r="AH13" s="34"/>
      <c r="AI13" s="34"/>
      <c r="AJ13" s="34"/>
      <c r="AK13" s="34"/>
      <c r="AL13" s="34"/>
      <c r="AM13" s="34"/>
      <c r="AN13" s="34"/>
      <c r="AO13" s="34"/>
      <c r="AP13" s="34"/>
      <c r="AQ13" s="34"/>
      <c r="AR13" s="34"/>
      <c r="AS13" s="34"/>
      <c r="AT13" s="34"/>
      <c r="AU13" s="34"/>
      <c r="AV13" s="34"/>
      <c r="AW13" s="34"/>
    </row>
    <row r="14" spans="1:49" ht="7.5" customHeight="1">
      <c r="A14" s="34"/>
      <c r="B14" s="37"/>
      <c r="C14" s="37"/>
      <c r="D14" s="37"/>
      <c r="E14" s="37"/>
      <c r="F14" s="37"/>
      <c r="G14" s="37"/>
      <c r="H14" s="37"/>
      <c r="I14" s="37"/>
      <c r="J14" s="37"/>
      <c r="K14" s="37"/>
      <c r="L14" s="37"/>
      <c r="M14" s="37"/>
      <c r="N14" s="37"/>
      <c r="O14" s="37"/>
      <c r="P14" s="154"/>
      <c r="Q14" s="154"/>
      <c r="R14" s="154"/>
      <c r="S14" s="37"/>
      <c r="T14" s="37"/>
      <c r="U14" s="37"/>
      <c r="V14" s="37"/>
      <c r="W14" s="154"/>
      <c r="X14" s="154"/>
      <c r="Y14" s="172"/>
      <c r="Z14" s="172"/>
      <c r="AA14" s="154"/>
      <c r="AB14" s="154"/>
      <c r="AC14" s="154"/>
      <c r="AD14" s="37"/>
      <c r="AE14" s="34"/>
      <c r="AF14" s="34"/>
      <c r="AG14" s="34"/>
      <c r="AH14" s="34"/>
      <c r="AI14" s="34"/>
      <c r="AJ14" s="34"/>
      <c r="AK14" s="34"/>
      <c r="AL14" s="34"/>
      <c r="AM14" s="34"/>
      <c r="AN14" s="34"/>
      <c r="AO14" s="34"/>
      <c r="AP14" s="34"/>
      <c r="AQ14" s="34"/>
      <c r="AR14" s="34"/>
      <c r="AS14" s="34"/>
      <c r="AT14" s="34"/>
      <c r="AU14" s="34"/>
      <c r="AV14" s="34"/>
      <c r="AW14" s="34"/>
    </row>
    <row r="15" spans="1:49" ht="13">
      <c r="A15" s="34"/>
      <c r="B15" s="155" t="s">
        <v>205</v>
      </c>
      <c r="D15" s="37"/>
      <c r="E15" s="37"/>
      <c r="F15" s="37"/>
      <c r="G15" s="37"/>
      <c r="H15" s="37"/>
      <c r="I15" s="37"/>
      <c r="L15" s="37"/>
      <c r="M15" s="37"/>
      <c r="N15" s="37"/>
      <c r="O15" s="37"/>
      <c r="P15" s="154"/>
      <c r="Q15" s="154"/>
      <c r="R15" s="154"/>
      <c r="S15" s="37"/>
      <c r="T15" s="37"/>
      <c r="U15" s="37"/>
      <c r="V15" s="37"/>
      <c r="W15" s="154"/>
      <c r="X15" s="154"/>
      <c r="Y15" s="172"/>
      <c r="Z15" s="172"/>
      <c r="AA15" s="154"/>
      <c r="AB15" s="154"/>
      <c r="AC15" s="154"/>
      <c r="AD15" s="37"/>
      <c r="AE15" s="34"/>
      <c r="AF15" s="34"/>
      <c r="AG15" s="34"/>
      <c r="AH15" s="34"/>
      <c r="AI15" s="34"/>
      <c r="AJ15" s="34"/>
      <c r="AK15" s="34"/>
      <c r="AL15" s="34"/>
      <c r="AM15" s="34"/>
      <c r="AN15" s="34"/>
      <c r="AO15" s="34"/>
      <c r="AP15" s="34"/>
      <c r="AQ15" s="34"/>
      <c r="AR15" s="34"/>
      <c r="AS15" s="34"/>
      <c r="AT15" s="34"/>
      <c r="AU15" s="34"/>
      <c r="AV15" s="34"/>
      <c r="AW15" s="34"/>
    </row>
    <row r="16" spans="1:49" ht="13">
      <c r="A16" s="34"/>
      <c r="B16" s="37"/>
      <c r="C16" s="439" t="s">
        <v>206</v>
      </c>
      <c r="D16" s="439"/>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40">
        <f ca="1">SUM(申請額一覧!H5:H19)</f>
        <v>0</v>
      </c>
      <c r="AI16" s="440"/>
      <c r="AJ16" s="440"/>
      <c r="AK16" s="440"/>
      <c r="AL16" s="440"/>
      <c r="AM16" s="34" t="s">
        <v>12</v>
      </c>
      <c r="AN16" s="34"/>
      <c r="AO16" s="34"/>
      <c r="AP16" s="34"/>
      <c r="AQ16" s="34"/>
      <c r="AR16" s="34"/>
      <c r="AS16" s="34"/>
      <c r="AT16" s="34"/>
      <c r="AU16" s="34"/>
      <c r="AV16" s="34"/>
      <c r="AW16" s="34"/>
    </row>
    <row r="17" spans="1:49" ht="13">
      <c r="A17" s="34"/>
      <c r="B17" s="37"/>
      <c r="C17" s="439" t="s">
        <v>210</v>
      </c>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39"/>
      <c r="AF17" s="439"/>
      <c r="AG17" s="439"/>
      <c r="AH17" s="440">
        <f ca="1">SUM(申請額一覧!J5:J19)</f>
        <v>0</v>
      </c>
      <c r="AI17" s="440"/>
      <c r="AJ17" s="440"/>
      <c r="AK17" s="440"/>
      <c r="AL17" s="440"/>
      <c r="AM17" s="34" t="s">
        <v>12</v>
      </c>
      <c r="AN17" s="34"/>
      <c r="AO17" s="34"/>
      <c r="AP17" s="34"/>
      <c r="AQ17" s="34"/>
      <c r="AR17" s="34"/>
      <c r="AS17" s="34"/>
      <c r="AT17" s="34"/>
      <c r="AU17" s="34"/>
      <c r="AV17" s="34"/>
      <c r="AW17" s="34"/>
    </row>
    <row r="18" spans="1:49" ht="13">
      <c r="A18" s="153"/>
      <c r="B18" s="154"/>
      <c r="C18" s="439" t="s">
        <v>211</v>
      </c>
      <c r="D18" s="439"/>
      <c r="E18" s="439"/>
      <c r="F18" s="439"/>
      <c r="G18" s="439"/>
      <c r="H18" s="439"/>
      <c r="I18" s="439"/>
      <c r="J18" s="439"/>
      <c r="K18" s="439"/>
      <c r="L18" s="439"/>
      <c r="M18" s="439"/>
      <c r="N18" s="439"/>
      <c r="O18" s="439"/>
      <c r="P18" s="439"/>
      <c r="Q18" s="439"/>
      <c r="R18" s="439"/>
      <c r="S18" s="439"/>
      <c r="T18" s="439"/>
      <c r="U18" s="439"/>
      <c r="V18" s="439"/>
      <c r="W18" s="439"/>
      <c r="X18" s="439"/>
      <c r="Y18" s="439"/>
      <c r="Z18" s="439"/>
      <c r="AA18" s="439"/>
      <c r="AB18" s="439"/>
      <c r="AC18" s="439"/>
      <c r="AD18" s="439"/>
      <c r="AE18" s="439"/>
      <c r="AF18" s="439"/>
      <c r="AG18" s="439"/>
      <c r="AH18" s="440">
        <f ca="1">SUM(申請額一覧!K5:K19)</f>
        <v>0</v>
      </c>
      <c r="AI18" s="440"/>
      <c r="AJ18" s="440"/>
      <c r="AK18" s="440"/>
      <c r="AL18" s="440"/>
      <c r="AM18" s="153" t="s">
        <v>12</v>
      </c>
      <c r="AN18" s="153"/>
      <c r="AO18" s="153"/>
      <c r="AP18" s="153"/>
      <c r="AQ18" s="153"/>
      <c r="AR18" s="153"/>
      <c r="AS18" s="153"/>
      <c r="AT18" s="153"/>
      <c r="AU18" s="153"/>
      <c r="AV18" s="153"/>
      <c r="AW18" s="153"/>
    </row>
    <row r="19" spans="1:49" ht="13">
      <c r="A19" s="34"/>
      <c r="B19" s="37"/>
      <c r="C19" s="439" t="s">
        <v>217</v>
      </c>
      <c r="D19" s="439"/>
      <c r="E19" s="439"/>
      <c r="F19" s="439"/>
      <c r="G19" s="439"/>
      <c r="H19" s="439"/>
      <c r="I19" s="439"/>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40">
        <f ca="1">SUM(申請額一覧!L5:L19)</f>
        <v>0</v>
      </c>
      <c r="AI19" s="440"/>
      <c r="AJ19" s="440"/>
      <c r="AK19" s="440"/>
      <c r="AL19" s="440"/>
      <c r="AM19" s="34" t="s">
        <v>12</v>
      </c>
      <c r="AN19" s="34"/>
      <c r="AO19" s="34"/>
      <c r="AP19" s="34"/>
      <c r="AQ19" s="34"/>
      <c r="AR19" s="34"/>
      <c r="AS19" s="34"/>
      <c r="AT19" s="34"/>
      <c r="AU19" s="34"/>
      <c r="AV19" s="34"/>
      <c r="AW19" s="34"/>
    </row>
    <row r="20" spans="1:49" ht="13">
      <c r="A20" s="153"/>
      <c r="B20" s="154"/>
      <c r="C20" s="156"/>
      <c r="D20" s="156" t="s">
        <v>215</v>
      </c>
      <c r="E20" s="156"/>
      <c r="F20" s="156"/>
      <c r="G20" s="156"/>
      <c r="H20" s="156"/>
      <c r="I20" s="156"/>
      <c r="J20" s="156"/>
      <c r="K20" s="156"/>
      <c r="L20" s="156"/>
      <c r="M20" s="156"/>
      <c r="N20" s="156"/>
      <c r="O20" s="156"/>
      <c r="P20" s="156"/>
      <c r="Q20" s="156"/>
      <c r="R20" s="156"/>
      <c r="S20" s="156"/>
      <c r="T20" s="156"/>
      <c r="U20" s="156"/>
      <c r="V20" s="156"/>
      <c r="W20" s="156"/>
      <c r="X20" s="156"/>
      <c r="Y20" s="170"/>
      <c r="Z20" s="170"/>
      <c r="AA20" s="156"/>
      <c r="AB20" s="156"/>
      <c r="AC20" s="156"/>
      <c r="AD20" s="156"/>
      <c r="AE20" s="156"/>
      <c r="AF20" s="156"/>
      <c r="AG20" s="156"/>
      <c r="AH20" s="188"/>
      <c r="AI20" s="188"/>
      <c r="AJ20" s="188"/>
      <c r="AK20" s="188"/>
      <c r="AL20" s="188"/>
      <c r="AM20" s="153"/>
      <c r="AN20" s="153"/>
      <c r="AO20" s="153"/>
      <c r="AP20" s="153"/>
      <c r="AQ20" s="153"/>
      <c r="AR20" s="153"/>
      <c r="AS20" s="153"/>
      <c r="AT20" s="153"/>
      <c r="AU20" s="153"/>
      <c r="AV20" s="153"/>
      <c r="AW20" s="153"/>
    </row>
    <row r="21" spans="1:49" ht="13">
      <c r="A21" s="34"/>
      <c r="B21" s="37"/>
      <c r="C21" s="439" t="s">
        <v>216</v>
      </c>
      <c r="D21" s="439"/>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39"/>
      <c r="AC21" s="439"/>
      <c r="AD21" s="439"/>
      <c r="AE21" s="439"/>
      <c r="AF21" s="439"/>
      <c r="AG21" s="439"/>
      <c r="AH21" s="440">
        <f ca="1">SUM(申請額一覧!M5:M19)</f>
        <v>0</v>
      </c>
      <c r="AI21" s="440"/>
      <c r="AJ21" s="440"/>
      <c r="AK21" s="440"/>
      <c r="AL21" s="440"/>
      <c r="AM21" s="34" t="s">
        <v>12</v>
      </c>
      <c r="AN21" s="34"/>
      <c r="AO21" s="34"/>
      <c r="AP21" s="34"/>
      <c r="AQ21" s="34"/>
      <c r="AR21" s="34"/>
      <c r="AS21" s="34"/>
      <c r="AT21" s="34"/>
      <c r="AU21" s="34"/>
      <c r="AV21" s="34"/>
      <c r="AW21" s="34"/>
    </row>
    <row r="22" spans="1:49" ht="13">
      <c r="A22" s="34"/>
      <c r="B22" s="34"/>
      <c r="C22" s="34"/>
      <c r="D22" s="34"/>
      <c r="E22" s="34"/>
      <c r="F22" s="34"/>
      <c r="G22" s="34"/>
      <c r="H22" s="34"/>
      <c r="I22" s="34"/>
      <c r="J22" s="34"/>
      <c r="K22" s="34"/>
      <c r="L22" s="34"/>
      <c r="M22" s="37"/>
      <c r="N22" s="37"/>
      <c r="O22" s="37"/>
      <c r="P22" s="154"/>
      <c r="Q22" s="154"/>
      <c r="R22" s="154"/>
      <c r="S22" s="37"/>
      <c r="T22" s="37"/>
      <c r="U22" s="37"/>
      <c r="V22" s="37"/>
      <c r="W22" s="154"/>
      <c r="X22" s="154"/>
      <c r="Y22" s="172"/>
      <c r="Z22" s="172"/>
      <c r="AA22" s="154"/>
      <c r="AB22" s="154"/>
      <c r="AC22" s="154"/>
      <c r="AD22" s="37"/>
      <c r="AE22" s="34"/>
      <c r="AF22" s="34"/>
      <c r="AG22" s="34"/>
      <c r="AH22" s="34"/>
      <c r="AI22" s="34"/>
      <c r="AJ22" s="34"/>
      <c r="AK22" s="34"/>
      <c r="AL22" s="34"/>
      <c r="AM22" s="34"/>
      <c r="AN22" s="34"/>
      <c r="AO22" s="34"/>
      <c r="AP22" s="34"/>
      <c r="AQ22" s="34"/>
      <c r="AR22" s="34"/>
      <c r="AS22" s="34"/>
      <c r="AT22" s="34"/>
      <c r="AU22" s="34"/>
      <c r="AV22" s="34"/>
      <c r="AW22" s="34"/>
    </row>
    <row r="23" spans="1:49" ht="13">
      <c r="A23" s="34"/>
      <c r="B23" s="34"/>
      <c r="C23" s="34"/>
      <c r="D23" s="34"/>
      <c r="E23" s="34"/>
      <c r="F23" s="34"/>
      <c r="G23" s="34"/>
      <c r="H23" s="34"/>
      <c r="I23" s="34"/>
      <c r="J23" s="34"/>
      <c r="K23" s="34"/>
      <c r="L23" s="34"/>
      <c r="M23" s="37"/>
      <c r="N23" s="37"/>
      <c r="O23" s="37"/>
      <c r="P23" s="154"/>
      <c r="Q23" s="154"/>
      <c r="R23" s="154"/>
      <c r="S23" s="37"/>
      <c r="T23" s="37"/>
      <c r="U23" s="37"/>
      <c r="V23" s="37"/>
      <c r="W23" s="154"/>
      <c r="X23" s="154"/>
      <c r="Y23" s="172"/>
      <c r="Z23" s="172"/>
      <c r="AA23" s="154"/>
      <c r="AB23" s="154"/>
      <c r="AC23" s="154"/>
      <c r="AD23" s="37"/>
      <c r="AE23" s="34"/>
      <c r="AF23" s="34"/>
      <c r="AG23" s="34"/>
      <c r="AH23" s="34"/>
      <c r="AI23" s="34"/>
      <c r="AJ23" s="34"/>
      <c r="AK23" s="34"/>
      <c r="AL23" s="34"/>
      <c r="AM23" s="34"/>
      <c r="AN23" s="34"/>
      <c r="AO23" s="34"/>
      <c r="AP23" s="34"/>
      <c r="AQ23" s="34"/>
      <c r="AR23" s="34"/>
      <c r="AS23" s="34"/>
      <c r="AT23" s="34"/>
      <c r="AU23" s="34"/>
      <c r="AV23" s="34"/>
      <c r="AW23" s="34"/>
    </row>
    <row r="24" spans="1:49" ht="13">
      <c r="A24" s="34"/>
      <c r="B24" s="34" t="s">
        <v>207</v>
      </c>
      <c r="C24" s="34"/>
      <c r="D24" s="34"/>
      <c r="E24" s="34"/>
      <c r="F24" s="34"/>
      <c r="G24" s="34"/>
      <c r="H24" s="34"/>
      <c r="I24" s="34"/>
      <c r="J24" s="34"/>
      <c r="K24" s="34"/>
      <c r="L24" s="34"/>
      <c r="M24" s="37"/>
      <c r="N24" s="37"/>
      <c r="O24" s="37"/>
      <c r="P24" s="154"/>
      <c r="Q24" s="154"/>
      <c r="R24" s="154"/>
      <c r="S24" s="37"/>
      <c r="T24" s="37"/>
      <c r="U24" s="37"/>
      <c r="V24" s="37"/>
      <c r="W24" s="154"/>
      <c r="X24" s="154"/>
      <c r="Y24" s="172"/>
      <c r="Z24" s="172"/>
      <c r="AA24" s="154"/>
      <c r="AB24" s="154"/>
      <c r="AC24" s="154"/>
      <c r="AD24" s="37"/>
      <c r="AE24" s="34"/>
      <c r="AF24" s="34"/>
      <c r="AG24" s="34"/>
      <c r="AH24" s="34"/>
      <c r="AI24" s="34"/>
      <c r="AJ24" s="34"/>
      <c r="AK24" s="34"/>
      <c r="AL24" s="34"/>
      <c r="AM24" s="34"/>
      <c r="AN24" s="34"/>
      <c r="AO24" s="34"/>
      <c r="AP24" s="34"/>
      <c r="AQ24" s="34"/>
      <c r="AR24" s="34"/>
      <c r="AS24" s="34"/>
      <c r="AT24" s="34"/>
      <c r="AU24" s="34"/>
      <c r="AV24" s="34"/>
      <c r="AW24" s="34"/>
    </row>
    <row r="25" spans="1:49" ht="13">
      <c r="A25" s="39"/>
      <c r="B25" s="34" t="s">
        <v>273</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row>
    <row r="26" spans="1:49" ht="15.75" customHeight="1">
      <c r="A26" s="39"/>
      <c r="B26" s="34" t="s">
        <v>274</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row>
    <row r="27" spans="1:49" ht="15.75" customHeight="1">
      <c r="A27" s="39"/>
      <c r="B27" s="34" t="s">
        <v>275</v>
      </c>
      <c r="C27" s="39"/>
      <c r="D27" s="34"/>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row>
    <row r="28" spans="1:49" ht="13">
      <c r="A28" s="39"/>
      <c r="B28" s="34" t="s">
        <v>194</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row>
    <row r="29" spans="1:49">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row>
    <row r="30" spans="1:49">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row>
    <row r="31" spans="1:49">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row>
    <row r="32" spans="1:49">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row>
    <row r="33" spans="1:49">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row>
    <row r="34" spans="1:49">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row>
    <row r="35" spans="1:49">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row>
    <row r="36" spans="1:49">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row>
    <row r="37" spans="1:49">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row>
    <row r="38" spans="1:49">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row>
    <row r="39" spans="1:49">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row>
    <row r="40" spans="1:49">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t="s">
        <v>130</v>
      </c>
      <c r="AF40" s="39"/>
      <c r="AG40" s="39"/>
      <c r="AH40" s="39"/>
      <c r="AI40" s="39"/>
      <c r="AJ40" s="39"/>
      <c r="AK40" s="39"/>
      <c r="AL40" s="39"/>
      <c r="AM40" s="39"/>
      <c r="AN40" s="39"/>
      <c r="AO40" s="39"/>
      <c r="AP40" s="39"/>
      <c r="AQ40" s="39"/>
      <c r="AR40" s="39"/>
      <c r="AS40" s="39"/>
      <c r="AT40" s="39"/>
      <c r="AU40" s="39"/>
      <c r="AV40" s="39"/>
      <c r="AW40" s="39"/>
    </row>
    <row r="41" spans="1:49" ht="6" customHeight="1">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H41" s="39"/>
      <c r="AJ41" s="39"/>
      <c r="AK41" s="39"/>
      <c r="AL41" s="39"/>
      <c r="AM41" s="39"/>
      <c r="AN41" s="39"/>
      <c r="AO41" s="39"/>
      <c r="AP41" s="39"/>
      <c r="AQ41" s="39"/>
      <c r="AR41" s="39"/>
      <c r="AS41" s="39"/>
      <c r="AT41" s="39"/>
      <c r="AU41" s="39"/>
      <c r="AV41" s="39"/>
      <c r="AW41" s="39"/>
    </row>
    <row r="42" spans="1:49" ht="18.75" customHeight="1">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451" t="s">
        <v>132</v>
      </c>
      <c r="AF42" s="452"/>
      <c r="AG42" s="452"/>
      <c r="AH42" s="452"/>
      <c r="AI42" s="452"/>
      <c r="AJ42" s="452"/>
      <c r="AK42" s="452"/>
      <c r="AL42" s="127"/>
      <c r="AM42" s="443"/>
      <c r="AN42" s="443"/>
      <c r="AO42" s="443"/>
      <c r="AP42" s="443"/>
      <c r="AQ42" s="443"/>
      <c r="AR42" s="443"/>
      <c r="AS42" s="443"/>
      <c r="AT42" s="443"/>
      <c r="AU42" s="443"/>
      <c r="AV42" s="39"/>
      <c r="AW42" s="39"/>
    </row>
    <row r="43" spans="1:49" ht="18.75" customHeight="1">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451" t="s">
        <v>133</v>
      </c>
      <c r="AF43" s="452"/>
      <c r="AG43" s="452"/>
      <c r="AH43" s="452"/>
      <c r="AI43" s="452"/>
      <c r="AJ43" s="452"/>
      <c r="AK43" s="452"/>
      <c r="AL43" s="127"/>
      <c r="AM43" s="443"/>
      <c r="AN43" s="443"/>
      <c r="AO43" s="443"/>
      <c r="AP43" s="443"/>
      <c r="AQ43" s="443"/>
      <c r="AR43" s="443"/>
      <c r="AS43" s="443"/>
      <c r="AT43" s="443"/>
      <c r="AU43" s="443"/>
      <c r="AV43" s="39"/>
      <c r="AW43" s="39"/>
    </row>
    <row r="44" spans="1:49" ht="18.75" customHeight="1">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444" t="s">
        <v>134</v>
      </c>
      <c r="AF44" s="445"/>
      <c r="AG44" s="445"/>
      <c r="AH44" s="126"/>
      <c r="AI44" s="448" t="s">
        <v>131</v>
      </c>
      <c r="AJ44" s="449"/>
      <c r="AK44" s="449"/>
      <c r="AL44" s="450"/>
      <c r="AM44" s="443"/>
      <c r="AN44" s="443"/>
      <c r="AO44" s="443"/>
      <c r="AP44" s="443"/>
      <c r="AQ44" s="443"/>
      <c r="AR44" s="443"/>
      <c r="AS44" s="443"/>
      <c r="AT44" s="443"/>
      <c r="AU44" s="443"/>
      <c r="AV44" s="39"/>
      <c r="AW44" s="39"/>
    </row>
    <row r="45" spans="1:49" ht="18.75" customHeight="1">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446"/>
      <c r="AF45" s="447"/>
      <c r="AG45" s="447"/>
      <c r="AH45" s="128"/>
      <c r="AI45" s="448" t="s">
        <v>135</v>
      </c>
      <c r="AJ45" s="449"/>
      <c r="AK45" s="449"/>
      <c r="AL45" s="450"/>
      <c r="AM45" s="443"/>
      <c r="AN45" s="443"/>
      <c r="AO45" s="443"/>
      <c r="AP45" s="443"/>
      <c r="AQ45" s="443"/>
      <c r="AR45" s="443"/>
      <c r="AS45" s="443"/>
      <c r="AT45" s="443"/>
      <c r="AU45" s="443"/>
      <c r="AV45" s="39"/>
      <c r="AW45" s="39"/>
    </row>
    <row r="46" spans="1:49" ht="18.75" customHeight="1">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row>
    <row r="47" spans="1:49">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row>
    <row r="48" spans="1:49">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row>
    <row r="49" spans="1:49">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row>
    <row r="50" spans="1:49">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row>
    <row r="51" spans="1:49">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row>
  </sheetData>
  <mergeCells count="28">
    <mergeCell ref="AL2:AM2"/>
    <mergeCell ref="AO2:AP2"/>
    <mergeCell ref="AR2:AS2"/>
    <mergeCell ref="A9:AU9"/>
    <mergeCell ref="C18:AG18"/>
    <mergeCell ref="AH18:AL18"/>
    <mergeCell ref="A4:G4"/>
    <mergeCell ref="AG6:AU6"/>
    <mergeCell ref="AG7:AU7"/>
    <mergeCell ref="AM45:AU45"/>
    <mergeCell ref="AE44:AG45"/>
    <mergeCell ref="AI44:AL44"/>
    <mergeCell ref="AI45:AL45"/>
    <mergeCell ref="AE42:AK42"/>
    <mergeCell ref="AE43:AK43"/>
    <mergeCell ref="AM42:AU42"/>
    <mergeCell ref="AM43:AU43"/>
    <mergeCell ref="AM44:AU44"/>
    <mergeCell ref="C19:AG19"/>
    <mergeCell ref="AH19:AL19"/>
    <mergeCell ref="C21:AG21"/>
    <mergeCell ref="AH21:AL21"/>
    <mergeCell ref="B13:J13"/>
    <mergeCell ref="K13:U13"/>
    <mergeCell ref="C16:AG16"/>
    <mergeCell ref="AH16:AL16"/>
    <mergeCell ref="C17:AG17"/>
    <mergeCell ref="AH17:AL17"/>
  </mergeCells>
  <phoneticPr fontId="5"/>
  <printOptions horizontalCentered="1"/>
  <pageMargins left="0.70866141732283472" right="0.70866141732283472" top="0.94488188976377963" bottom="0.74803149606299213" header="0.31496062992125984" footer="0.31496062992125984"/>
</worksheet>
</file>