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作業\調査票最終\"/>
    </mc:Choice>
  </mc:AlternateContent>
  <xr:revisionPtr revIDLastSave="0" documentId="13_ncr:1_{BFB58A67-BFC9-4037-A344-2C9630633D5D}" xr6:coauthVersionLast="47" xr6:coauthVersionMax="47" xr10:uidLastSave="{00000000-0000-0000-0000-000000000000}"/>
  <workbookProtection workbookAlgorithmName="SHA-512" workbookHashValue="jt6KGZgJhiDtZrzmcYljaRg2xpv2vPGk/lVtJ83OKAzStwNu8pt9Qbg0Kep5ftKFbDc2fDWW6UmgTZeEMwqeDA==" workbookSaltValue="qN0lKR5ndq+KSGdPJys8GQ==" workbookSpinCount="100000" lockStructure="1"/>
  <bookViews>
    <workbookView xWindow="-120" yWindow="-120" windowWidth="38640" windowHeight="21240" xr2:uid="{00000000-000D-0000-FFFF-FFFF00000000}"/>
  </bookViews>
  <sheets>
    <sheet name="入力用調査票" sheetId="13" r:id="rId1"/>
    <sheet name="対象校調べ" sheetId="14" state="hidden" r:id="rId2"/>
  </sheets>
  <definedNames>
    <definedName name="_xlnm._FilterDatabase" localSheetId="1" hidden="1">対象校調べ!$A$1:$J$1</definedName>
    <definedName name="A" localSheetId="0">入力用調査票!$C$2</definedName>
    <definedName name="B_1_1">入力用調査票!$F$133</definedName>
    <definedName name="B_1_11">入力用調査票!$I$133</definedName>
    <definedName name="B_1_12">入力用調査票!$I$134</definedName>
    <definedName name="B_1_13">入力用調査票!$I$135</definedName>
    <definedName name="B_1_14">入力用調査票!$I$136</definedName>
    <definedName name="B_1_2">入力用調査票!$F$134</definedName>
    <definedName name="B_1_21">入力用調査票!$L$133</definedName>
    <definedName name="B_1_22">入力用調査票!$L$134</definedName>
    <definedName name="B_1_3">入力用調査票!$F$135</definedName>
    <definedName name="B_1_4">入力用調査票!$F$136</definedName>
    <definedName name="B_2_1">入力用調査票!$I$160</definedName>
    <definedName name="B_2_11">入力用調査票!$L$160</definedName>
    <definedName name="B_2_12">入力用調査票!$L$161</definedName>
    <definedName name="B_2_13">入力用調査票!$L$162</definedName>
    <definedName name="B_2_14">入力用調査票!$L$163</definedName>
    <definedName name="B_2_15">入力用調査票!$L$164</definedName>
    <definedName name="B_2_16">入力用調査票!$L$165</definedName>
    <definedName name="B_2_2">入力用調査票!$I$161</definedName>
    <definedName name="B_2_21">入力用調査票!$O$160</definedName>
    <definedName name="B_2_22">入力用調査票!$O$161</definedName>
    <definedName name="B_2_23">入力用調査票!$O$162</definedName>
    <definedName name="B_2_24">入力用調査票!$O$163</definedName>
    <definedName name="B_2_25">入力用調査票!$O$164</definedName>
    <definedName name="B_2_26">入力用調査票!$O$165</definedName>
    <definedName name="B_2_3">入力用調査票!$I$162</definedName>
    <definedName name="B_2_31">入力用調査票!$R$160</definedName>
    <definedName name="B_2_32">入力用調査票!$R$161</definedName>
    <definedName name="B_2_33">入力用調査票!$R$162</definedName>
    <definedName name="B_2_34">入力用調査票!$R$163</definedName>
    <definedName name="B_2_35">入力用調査票!$R$164</definedName>
    <definedName name="B_2_36">入力用調査票!$R$165</definedName>
    <definedName name="B_2_4">入力用調査票!$I$163</definedName>
    <definedName name="B_2_42">入力用調査票!$U$161</definedName>
    <definedName name="B_2_43">入力用調査票!$U$162</definedName>
    <definedName name="B_2_44">入力用調査票!$U$163</definedName>
    <definedName name="B_2_45">入力用調査票!$U$164</definedName>
    <definedName name="B_2_46">入力用調査票!$U$165</definedName>
    <definedName name="B_2_5">入力用調査票!$I$164</definedName>
    <definedName name="B_2_6">入力用調査票!$I$165</definedName>
    <definedName name="B_3_1">入力用調査票!$K$186</definedName>
    <definedName name="B_3_11">入力用調査票!$O$186</definedName>
    <definedName name="B_3_12">入力用調査票!$O$187</definedName>
    <definedName name="B_3_13">入力用調査票!$O$188</definedName>
    <definedName name="B_3_14">入力用調査票!$O$189</definedName>
    <definedName name="B_3_15">入力用調査票!$O$190</definedName>
    <definedName name="B_3_16">入力用調査票!$O$191</definedName>
    <definedName name="B_3_2">入力用調査票!$K$187</definedName>
    <definedName name="B_3_21">入力用調査票!$S$186</definedName>
    <definedName name="B_3_22">入力用調査票!$S$187</definedName>
    <definedName name="B_3_23">入力用調査票!$S$188</definedName>
    <definedName name="B_3_24">入力用調査票!$S$189</definedName>
    <definedName name="B_3_25">入力用調査票!$S$190</definedName>
    <definedName name="B_3_26">入力用調査票!$S$191</definedName>
    <definedName name="B_3_3">入力用調査票!$K$188</definedName>
    <definedName name="B_3_31">入力用調査票!$W$186</definedName>
    <definedName name="B_3_32">入力用調査票!$W$187</definedName>
    <definedName name="B_3_33">入力用調査票!$W$188</definedName>
    <definedName name="B_3_34">入力用調査票!$W$189</definedName>
    <definedName name="B_3_35">入力用調査票!$W$190</definedName>
    <definedName name="B_3_36">入力用調査票!$W$191</definedName>
    <definedName name="B_3_4">入力用調査票!$K$189</definedName>
    <definedName name="B_3_41">入力用調査票!$AA$186</definedName>
    <definedName name="B_3_42">入力用調査票!$AA$187</definedName>
    <definedName name="B_3_43">入力用調査票!$AA$188</definedName>
    <definedName name="B_3_44">入力用調査票!$AA$189</definedName>
    <definedName name="B_3_45">入力用調査票!$AA$190</definedName>
    <definedName name="B_3_46">入力用調査票!$AA$191</definedName>
    <definedName name="B_3_5">入力用調査票!$K$190</definedName>
    <definedName name="B_3_6">入力用調査票!$K$191</definedName>
    <definedName name="CmbAns1_1">入力用調査票!$AC$61</definedName>
    <definedName name="CmbAns1_2_1_1">入力用調査票!$AC$81</definedName>
    <definedName name="CmbAns1_2_1_2">入力用調査票!$AC$88</definedName>
    <definedName name="CmbAns1_2_1_3">入力用調査票!$AC$93</definedName>
    <definedName name="CmbAns1_2_2_2">入力用調査票!$AC$106</definedName>
    <definedName name="CmbAns1_3_1">入力用調査票!$AC$114</definedName>
    <definedName name="CmbAns1_3_2">入力用調査票!$AC$117</definedName>
    <definedName name="CmbAns2_4_1">入力用調査票!$AC$201</definedName>
    <definedName name="CmbAns2_5_1">入力用調査票!$AC$213</definedName>
    <definedName name="CmbAns2_5_2_1">入力用調査票!$Z$221</definedName>
    <definedName name="CmbAns2_5_2_2">入力用調査票!$Z$222</definedName>
    <definedName name="CmbAns2_5_2_3">入力用調査票!$Z$223</definedName>
    <definedName name="CmbAns2_5_2_4">入力用調査票!$Z$224</definedName>
    <definedName name="CmbAns2_5_3">入力用調査票!$Z$238</definedName>
    <definedName name="D_1">入力用調査票!$W$253</definedName>
    <definedName name="D_10">入力用調査票!$Z$255</definedName>
    <definedName name="D_11">入力用調査票!$AC$255</definedName>
    <definedName name="D_12">入力用調査票!$AF$255</definedName>
    <definedName name="D_13">入力用調査票!$W$256</definedName>
    <definedName name="D_14">入力用調査票!$Z$256</definedName>
    <definedName name="D_15">入力用調査票!$AC$256</definedName>
    <definedName name="D_16">入力用調査票!$AF$256</definedName>
    <definedName name="D_17">入力用調査票!$W$258</definedName>
    <definedName name="D_18">入力用調査票!$Z$258</definedName>
    <definedName name="D_19">入力用調査票!$AC$258</definedName>
    <definedName name="D_2">入力用調査票!$Z$253</definedName>
    <definedName name="D_20">入力用調査票!$AF$258</definedName>
    <definedName name="D_21">入力用調査票!$W$259</definedName>
    <definedName name="D_22">入力用調査票!$Z$259</definedName>
    <definedName name="D_23">入力用調査票!$AC$259</definedName>
    <definedName name="D_24">入力用調査票!$AF$259</definedName>
    <definedName name="D_25">入力用調査票!$W$260</definedName>
    <definedName name="D_26">入力用調査票!$Z$260</definedName>
    <definedName name="D_27">入力用調査票!$AC$260</definedName>
    <definedName name="D_28">入力用調査票!$AF$260</definedName>
    <definedName name="D_29">入力用調査票!$W$261</definedName>
    <definedName name="D_3">入力用調査票!$AC$253</definedName>
    <definedName name="D_30">入力用調査票!$Z$261</definedName>
    <definedName name="D_31">入力用調査票!$AC$261</definedName>
    <definedName name="D_32">入力用調査票!$AF$261</definedName>
    <definedName name="D_33">入力用調査票!$W$263</definedName>
    <definedName name="D_34">入力用調査票!$Z$263</definedName>
    <definedName name="D_35">入力用調査票!$AC$263</definedName>
    <definedName name="D_36">入力用調査票!$AF$263</definedName>
    <definedName name="D_37">入力用調査票!$W$264</definedName>
    <definedName name="D_38">入力用調査票!$Z$264</definedName>
    <definedName name="D_39">入力用調査票!$AC$264</definedName>
    <definedName name="D_4">入力用調査票!$AF$253</definedName>
    <definedName name="D_40">入力用調査票!$AF$264</definedName>
    <definedName name="D_41">入力用調査票!$W$265</definedName>
    <definedName name="D_42">入力用調査票!$Z$265</definedName>
    <definedName name="D_43">入力用調査票!$AC$265</definedName>
    <definedName name="D_44">入力用調査票!$AF$265</definedName>
    <definedName name="D_45">入力用調査票!$W$266</definedName>
    <definedName name="D_46">入力用調査票!$Z$266</definedName>
    <definedName name="D_47">入力用調査票!$AC$266</definedName>
    <definedName name="D_48">入力用調査票!$AF$266</definedName>
    <definedName name="D_49">入力用調査票!$W$268</definedName>
    <definedName name="D_5">入力用調査票!$W$254</definedName>
    <definedName name="D_50">入力用調査票!$Z$268</definedName>
    <definedName name="D_51">入力用調査票!$AC$268</definedName>
    <definedName name="D_52">入力用調査票!$AF$268</definedName>
    <definedName name="D_53">入力用調査票!$W$269</definedName>
    <definedName name="D_54">入力用調査票!$Z$269</definedName>
    <definedName name="D_55">入力用調査票!$AC$269</definedName>
    <definedName name="D_56">入力用調査票!$AF$269</definedName>
    <definedName name="D_57">入力用調査票!$W$270</definedName>
    <definedName name="D_58">入力用調査票!$Z$270</definedName>
    <definedName name="D_59">入力用調査票!$AC$270</definedName>
    <definedName name="D_6">入力用調査票!$Z$254</definedName>
    <definedName name="D_60">入力用調査票!$AF$270</definedName>
    <definedName name="D_61">入力用調査票!$W$271</definedName>
    <definedName name="D_62">入力用調査票!$Z$271</definedName>
    <definedName name="D_63">入力用調査票!$AC$271</definedName>
    <definedName name="D_64">入力用調査票!$AF$271</definedName>
    <definedName name="D_7">入力用調査票!$AC$254</definedName>
    <definedName name="D_8">入力用調査票!$AF$254</definedName>
    <definedName name="D_9">入力用調査票!$W$255</definedName>
    <definedName name="E_1">入力用調査票!$AC$282</definedName>
    <definedName name="E_1_1">入力用調査票!$AC$289</definedName>
    <definedName name="E_1_2">入力用調査票!$AC$290</definedName>
    <definedName name="E_1_3">入力用調査票!$AC$291</definedName>
    <definedName name="E_1_4">入力用調査票!$AC$292</definedName>
    <definedName name="E_1_5">入力用調査票!$AC$293</definedName>
    <definedName name="E_1_6">入力用調査票!$AC$294</definedName>
    <definedName name="E_1_7">入力用調査票!$AC$295</definedName>
    <definedName name="E_1_8">入力用調査票!$AC$296</definedName>
    <definedName name="_xlnm.Print_Area" localSheetId="0">入力用調査票!$A$1:$AU$301</definedName>
    <definedName name="回答者氏名" localSheetId="0">入力用調査票!$G$28</definedName>
    <definedName name="学校ID" localSheetId="0">入力用調査票!$F$12</definedName>
    <definedName name="学校コード" localSheetId="0">入力用調査票!$G$12</definedName>
    <definedName name="学校名" localSheetId="0">入力用調査票!$F$14</definedName>
    <definedName name="教員の数" localSheetId="0">入力用調査票!$R$30</definedName>
    <definedName name="授業担当外教員数" localSheetId="0">入力用調査票!$R$32</definedName>
    <definedName name="授業担当教員数" localSheetId="0">入力用調査票!$R$31</definedName>
    <definedName name="所在地番地等" localSheetId="0">入力用調査票!$I$24</definedName>
    <definedName name="対象校rowNo" localSheetId="0">入力用調査票!$AG$10</definedName>
    <definedName name="調査年度" localSheetId="0">入力用調査票!$AC$2</definedName>
    <definedName name="電話番号" localSheetId="0">入力用調査票!$G$26</definedName>
    <definedName name="郵便番号枝番号" localSheetId="0">入力用調査票!$H$22</definedName>
    <definedName name="郵便番号主番号" localSheetId="0">入力用調査票!$E$22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132" i="13" l="1"/>
  <c r="AV161" i="13"/>
  <c r="C2" i="13"/>
  <c r="AV135" i="13"/>
  <c r="BU135" i="13" s="1"/>
  <c r="AV134" i="13"/>
  <c r="BU134" i="13" s="1"/>
  <c r="AV133" i="13"/>
  <c r="BU133" i="13" s="1"/>
  <c r="F14" i="13"/>
  <c r="AV14" i="13" s="1"/>
  <c r="AV136" i="13"/>
  <c r="AV253" i="13"/>
  <c r="AV160" i="13"/>
  <c r="AV163" i="13"/>
  <c r="AV162" i="13"/>
  <c r="AV164" i="13"/>
  <c r="AV185" i="13"/>
  <c r="AV189" i="13" s="1"/>
  <c r="AV201" i="13"/>
  <c r="AV296" i="13"/>
  <c r="AV295" i="13"/>
  <c r="AV294" i="13"/>
  <c r="AV293" i="13"/>
  <c r="AV291" i="13"/>
  <c r="AV290" i="13"/>
  <c r="AV289" i="13"/>
  <c r="AV292" i="13"/>
  <c r="AV288" i="13"/>
  <c r="AV271" i="13"/>
  <c r="AV270" i="13"/>
  <c r="AV269" i="13"/>
  <c r="AV268" i="13"/>
  <c r="AV266" i="13"/>
  <c r="AV265" i="13"/>
  <c r="AV264" i="13"/>
  <c r="AV263" i="13"/>
  <c r="AV261" i="13"/>
  <c r="AV260" i="13"/>
  <c r="AV259" i="13"/>
  <c r="AV258" i="13"/>
  <c r="AV256" i="13"/>
  <c r="AV255" i="13"/>
  <c r="AV254" i="13"/>
  <c r="AV81" i="13"/>
  <c r="H8" i="13"/>
  <c r="I8" i="13"/>
  <c r="F8" i="13"/>
  <c r="E8" i="13"/>
  <c r="B8" i="13"/>
  <c r="C8" i="13"/>
  <c r="A8" i="13"/>
  <c r="AV106" i="13"/>
  <c r="AV93" i="13"/>
  <c r="AV88" i="13"/>
  <c r="AV223" i="13"/>
  <c r="AV224" i="13"/>
  <c r="AV222" i="13"/>
  <c r="AV221" i="13"/>
  <c r="AV282" i="13"/>
  <c r="AV213" i="13"/>
  <c r="AV117" i="13"/>
  <c r="AV114" i="13"/>
  <c r="AV61" i="13"/>
  <c r="AV28" i="13"/>
  <c r="AV32" i="13"/>
  <c r="AV31" i="13"/>
  <c r="AV26" i="13"/>
  <c r="AV238" i="13"/>
  <c r="AV12" i="13"/>
  <c r="E22" i="13"/>
  <c r="H22" i="13"/>
  <c r="I24" i="13"/>
  <c r="L133" i="13"/>
  <c r="A300" i="13" l="1" a="1"/>
  <c r="A300" i="13" s="1"/>
  <c r="AG2" i="13" s="1"/>
  <c r="AV190" i="13"/>
  <c r="AV191" i="13"/>
  <c r="AV186" i="13"/>
  <c r="AV187" i="13"/>
  <c r="AV188" i="13"/>
  <c r="D8" i="13"/>
  <c r="AV225" i="13"/>
  <c r="AA191" i="13" l="1"/>
  <c r="AA190" i="13"/>
  <c r="AA189" i="13"/>
  <c r="AA188" i="13"/>
  <c r="AA187" i="13"/>
  <c r="AA186" i="13"/>
  <c r="U165" i="13"/>
  <c r="R165" i="13"/>
  <c r="O165" i="13"/>
  <c r="L165" i="13"/>
  <c r="I165" i="13"/>
  <c r="L134" i="13"/>
  <c r="R30" i="13"/>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<sst xmlns="http://schemas.openxmlformats.org/spreadsheetml/2006/main" count="3469" uniqueCount="1564">
  <si>
    <t>学校における教育の情報化の実態等に関する調査　調査票</t>
    <phoneticPr fontId="8"/>
  </si>
  <si>
    <t>回答を数字で入力する場合は、必ず半角数字を入力してください。</t>
    <phoneticPr fontId="8"/>
  </si>
  <si>
    <t>○基本データ</t>
    <rPh sb="1" eb="3">
      <t>キホン</t>
    </rPh>
    <phoneticPr fontId="8"/>
  </si>
  <si>
    <t/>
  </si>
  <si>
    <t>学校コード</t>
    <rPh sb="0" eb="2">
      <t>ガッコウ</t>
    </rPh>
    <phoneticPr fontId="8"/>
  </si>
  <si>
    <t>（</t>
    <phoneticPr fontId="8"/>
  </si>
  <si>
    <t>)</t>
    <phoneticPr fontId="8"/>
  </si>
  <si>
    <t>学校名</t>
    <rPh sb="0" eb="3">
      <t>ガッコウメイ</t>
    </rPh>
    <phoneticPr fontId="8"/>
  </si>
  <si>
    <t>応急仮設校舎等利用の有無</t>
    <rPh sb="0" eb="2">
      <t>オウキュウ</t>
    </rPh>
    <rPh sb="2" eb="6">
      <t>カセツコウシャ</t>
    </rPh>
    <rPh sb="6" eb="7">
      <t>トウ</t>
    </rPh>
    <rPh sb="7" eb="9">
      <t>リヨウ</t>
    </rPh>
    <rPh sb="10" eb="12">
      <t>ウム</t>
    </rPh>
    <phoneticPr fontId="8"/>
  </si>
  <si>
    <t>(</t>
    <phoneticPr fontId="8"/>
  </si>
  <si>
    <t>※</t>
    <phoneticPr fontId="8"/>
  </si>
  <si>
    <t>令和７年３月１日現在において、東日本大震災や能登半島地震等の災害により、仮設校舎または</t>
    <rPh sb="22" eb="26">
      <t>ノトハントウ</t>
    </rPh>
    <phoneticPr fontId="8"/>
  </si>
  <si>
    <t>他校等に間借りして授業をおこなっている場合はチェックすること。</t>
    <rPh sb="9" eb="11">
      <t>ジュギョウ</t>
    </rPh>
    <rPh sb="19" eb="21">
      <t>バアイ</t>
    </rPh>
    <phoneticPr fontId="8"/>
  </si>
  <si>
    <t>〒</t>
    <phoneticPr fontId="8"/>
  </si>
  <si>
    <t>－</t>
    <phoneticPr fontId="8"/>
  </si>
  <si>
    <t>）</t>
    <phoneticPr fontId="8"/>
  </si>
  <si>
    <t>所在地　（番地等）</t>
    <rPh sb="0" eb="3">
      <t>ショザイチ</t>
    </rPh>
    <rPh sb="5" eb="7">
      <t>バンチ</t>
    </rPh>
    <rPh sb="7" eb="8">
      <t>トウ</t>
    </rPh>
    <phoneticPr fontId="8"/>
  </si>
  <si>
    <t>電話番号</t>
    <rPh sb="0" eb="2">
      <t>デンワ</t>
    </rPh>
    <rPh sb="2" eb="4">
      <t>バンゴウ</t>
    </rPh>
    <phoneticPr fontId="8"/>
  </si>
  <si>
    <t>回答者氏名</t>
    <rPh sb="0" eb="3">
      <t>カイトウシャ</t>
    </rPh>
    <rPh sb="3" eb="5">
      <t>シメイ</t>
    </rPh>
    <phoneticPr fontId="8"/>
  </si>
  <si>
    <t>教員の数</t>
    <rPh sb="0" eb="2">
      <t>キョウイン</t>
    </rPh>
    <rPh sb="3" eb="4">
      <t>カズ</t>
    </rPh>
    <phoneticPr fontId="8"/>
  </si>
  <si>
    <t>令和７年３月１日現在</t>
    <phoneticPr fontId="8"/>
  </si>
  <si>
    <t>→</t>
    <phoneticPr fontId="8"/>
  </si>
  <si>
    <t>人</t>
    <rPh sb="0" eb="1">
      <t>ニン</t>
    </rPh>
    <phoneticPr fontId="8"/>
  </si>
  <si>
    <t>（うち令和６年度において授業を担当している教員）</t>
    <phoneticPr fontId="8"/>
  </si>
  <si>
    <t>（うち上記以外の教員）</t>
    <rPh sb="3" eb="5">
      <t>ジョウキ</t>
    </rPh>
    <rPh sb="5" eb="7">
      <t>イガイ</t>
    </rPh>
    <rPh sb="8" eb="10">
      <t>キョウイン</t>
    </rPh>
    <phoneticPr fontId="8"/>
  </si>
  <si>
    <t>「教員」とは、校長、副校長、教頭、主幹教諭、指導教諭、教諭、助教諭、養護教諭、養護助教諭、栄養教諭、常勤講師、再任用職員（フルタイム）</t>
    <rPh sb="1" eb="3">
      <t>キョウイン</t>
    </rPh>
    <rPh sb="7" eb="9">
      <t>コウチョウ</t>
    </rPh>
    <rPh sb="10" eb="11">
      <t>フク</t>
    </rPh>
    <rPh sb="11" eb="13">
      <t>コウチョウ</t>
    </rPh>
    <rPh sb="14" eb="16">
      <t>キョウトウ</t>
    </rPh>
    <rPh sb="17" eb="19">
      <t>シュカン</t>
    </rPh>
    <rPh sb="19" eb="21">
      <t>キョウユ</t>
    </rPh>
    <rPh sb="22" eb="24">
      <t>シドウ</t>
    </rPh>
    <rPh sb="24" eb="26">
      <t>キョウユ</t>
    </rPh>
    <rPh sb="27" eb="29">
      <t>キョウユ</t>
    </rPh>
    <rPh sb="30" eb="33">
      <t>ジョキョウユ</t>
    </rPh>
    <phoneticPr fontId="8"/>
  </si>
  <si>
    <t>をいう。（以下、同じ。）</t>
    <rPh sb="5" eb="7">
      <t>イカ</t>
    </rPh>
    <rPh sb="8" eb="9">
      <t>オナ</t>
    </rPh>
    <phoneticPr fontId="8"/>
  </si>
  <si>
    <t>育児や病気療養等のため休職中の職員、実習助手、再任用職員（短時間勤務）については、本調査では教員数に含まない。</t>
    <rPh sb="0" eb="2">
      <t>イクジ</t>
    </rPh>
    <rPh sb="3" eb="5">
      <t>ビョウキ</t>
    </rPh>
    <rPh sb="5" eb="7">
      <t>リョウヨウ</t>
    </rPh>
    <rPh sb="7" eb="8">
      <t>ナド</t>
    </rPh>
    <rPh sb="11" eb="13">
      <t>キュウショク</t>
    </rPh>
    <rPh sb="13" eb="14">
      <t>チュウ</t>
    </rPh>
    <rPh sb="15" eb="17">
      <t>ショクイン</t>
    </rPh>
    <rPh sb="18" eb="20">
      <t>ジッシュウ</t>
    </rPh>
    <rPh sb="20" eb="22">
      <t>ジョシュ</t>
    </rPh>
    <rPh sb="23" eb="24">
      <t>サイ</t>
    </rPh>
    <rPh sb="24" eb="26">
      <t>ニンヨウ</t>
    </rPh>
    <rPh sb="26" eb="28">
      <t>ショクイン</t>
    </rPh>
    <rPh sb="29" eb="30">
      <t>タン</t>
    </rPh>
    <rPh sb="30" eb="32">
      <t>ジカン</t>
    </rPh>
    <rPh sb="32" eb="34">
      <t>キンム</t>
    </rPh>
    <phoneticPr fontId="8"/>
  </si>
  <si>
    <t>※</t>
  </si>
  <si>
    <t>「授業を担当している教員」とは、各教科等の授業を定期的に担当している教員をいう。</t>
    <phoneticPr fontId="8"/>
  </si>
  <si>
    <t>授業を一時的・臨時的に担当する教員は含まない。</t>
  </si>
  <si>
    <t>■□■調査全般にあたっての注意点■□■</t>
    <rPh sb="3" eb="5">
      <t>チョウサ</t>
    </rPh>
    <rPh sb="5" eb="7">
      <t>ゼンパン</t>
    </rPh>
    <rPh sb="13" eb="15">
      <t>チュウイ</t>
    </rPh>
    <rPh sb="15" eb="16">
      <t>テン</t>
    </rPh>
    <phoneticPr fontId="8"/>
  </si>
  <si>
    <t>※調査の基準日は令和７年３月１日です。調査対象校は公立の小学校・中学校・義務教育学校・高等学校・中等教育学校及び特別支援学校（小学部・</t>
    <rPh sb="1" eb="3">
      <t>チョウサ</t>
    </rPh>
    <rPh sb="4" eb="6">
      <t>キジュン</t>
    </rPh>
    <rPh sb="6" eb="7">
      <t>ニチ</t>
    </rPh>
    <rPh sb="8" eb="10">
      <t>レイワ</t>
    </rPh>
    <rPh sb="11" eb="12">
      <t>ネン</t>
    </rPh>
    <rPh sb="13" eb="14">
      <t>ゲツ</t>
    </rPh>
    <rPh sb="15" eb="16">
      <t>ニチ</t>
    </rPh>
    <rPh sb="19" eb="23">
      <t>チョウサタイショウ</t>
    </rPh>
    <rPh sb="23" eb="24">
      <t>コウ</t>
    </rPh>
    <rPh sb="25" eb="27">
      <t>コウリツ</t>
    </rPh>
    <rPh sb="28" eb="31">
      <t>ショウガッコウ</t>
    </rPh>
    <rPh sb="32" eb="35">
      <t>チュウガッコウ</t>
    </rPh>
    <rPh sb="36" eb="38">
      <t>ギム</t>
    </rPh>
    <rPh sb="38" eb="40">
      <t>キョウイク</t>
    </rPh>
    <rPh sb="40" eb="42">
      <t>ガッコウ</t>
    </rPh>
    <rPh sb="43" eb="47">
      <t>コウトウガッコウ</t>
    </rPh>
    <rPh sb="48" eb="52">
      <t>チュウトウキョウイク</t>
    </rPh>
    <rPh sb="52" eb="54">
      <t>ガッコウ</t>
    </rPh>
    <rPh sb="54" eb="55">
      <t>オヨ</t>
    </rPh>
    <rPh sb="56" eb="58">
      <t>トクベツ</t>
    </rPh>
    <rPh sb="58" eb="60">
      <t>シエン</t>
    </rPh>
    <rPh sb="60" eb="62">
      <t>ガッコウ</t>
    </rPh>
    <rPh sb="63" eb="66">
      <t>ショウガクブ</t>
    </rPh>
    <phoneticPr fontId="8"/>
  </si>
  <si>
    <t>　中学部・高等部）とし、原則として令和７年３月１日に実体のある学校です（令和７年３月末に閉校する学校も調査対象となります。）。</t>
    <rPh sb="1" eb="4">
      <t>チュウガクブ</t>
    </rPh>
    <rPh sb="5" eb="8">
      <t>コウトウブ</t>
    </rPh>
    <rPh sb="12" eb="14">
      <t>ゲンソク</t>
    </rPh>
    <rPh sb="17" eb="19">
      <t>レイワ</t>
    </rPh>
    <rPh sb="20" eb="21">
      <t>ネン</t>
    </rPh>
    <rPh sb="22" eb="23">
      <t>ガツ</t>
    </rPh>
    <rPh sb="24" eb="25">
      <t>ニチ</t>
    </rPh>
    <rPh sb="26" eb="28">
      <t>ジッタイ</t>
    </rPh>
    <rPh sb="31" eb="33">
      <t>ガッコウ</t>
    </rPh>
    <rPh sb="36" eb="38">
      <t>レイワ</t>
    </rPh>
    <rPh sb="39" eb="40">
      <t>ネン</t>
    </rPh>
    <rPh sb="41" eb="43">
      <t>ガツマツ</t>
    </rPh>
    <rPh sb="44" eb="46">
      <t>ヘイコウ</t>
    </rPh>
    <rPh sb="48" eb="50">
      <t>ガッコウ</t>
    </rPh>
    <rPh sb="51" eb="55">
      <t>チョウサタイショウ</t>
    </rPh>
    <phoneticPr fontId="8"/>
  </si>
  <si>
    <t>　回答は調査基準日時点の実態となりますが、「調査項目３ 教員のICT活用指導力等の状況（２）研修の受講状況」については令和７年３月31日までの</t>
    <rPh sb="1" eb="3">
      <t>カイトウ</t>
    </rPh>
    <rPh sb="4" eb="8">
      <t>チョウサキジュン</t>
    </rPh>
    <rPh sb="8" eb="9">
      <t>ニチ</t>
    </rPh>
    <rPh sb="9" eb="11">
      <t>ジテン</t>
    </rPh>
    <rPh sb="12" eb="14">
      <t>ジッタイ</t>
    </rPh>
    <rPh sb="22" eb="24">
      <t>チョウサ</t>
    </rPh>
    <rPh sb="24" eb="26">
      <t>コウモク</t>
    </rPh>
    <rPh sb="28" eb="30">
      <t>キョウイン</t>
    </rPh>
    <rPh sb="34" eb="36">
      <t>カツヨウ</t>
    </rPh>
    <rPh sb="36" eb="39">
      <t>シドウリョク</t>
    </rPh>
    <rPh sb="39" eb="40">
      <t>ナド</t>
    </rPh>
    <rPh sb="41" eb="43">
      <t>ジョウキョウ</t>
    </rPh>
    <rPh sb="46" eb="48">
      <t>ケンシュウ</t>
    </rPh>
    <rPh sb="49" eb="53">
      <t>ジュコウジョウキョウ</t>
    </rPh>
    <rPh sb="59" eb="61">
      <t>レイワ</t>
    </rPh>
    <rPh sb="62" eb="63">
      <t>ネン</t>
    </rPh>
    <rPh sb="64" eb="65">
      <t>ガツ</t>
    </rPh>
    <rPh sb="67" eb="68">
      <t>ニチ</t>
    </rPh>
    <phoneticPr fontId="8"/>
  </si>
  <si>
    <t>　受講予定を含めて調査して下さい。</t>
    <rPh sb="1" eb="5">
      <t>ジュコウヨテイ</t>
    </rPh>
    <rPh sb="6" eb="7">
      <t>フク</t>
    </rPh>
    <rPh sb="9" eb="11">
      <t>チョウサ</t>
    </rPh>
    <rPh sb="13" eb="14">
      <t>クダ</t>
    </rPh>
    <phoneticPr fontId="8"/>
  </si>
  <si>
    <t xml:space="preserve">                                                </t>
    <phoneticPr fontId="8"/>
  </si>
  <si>
    <r>
      <t>※</t>
    </r>
    <r>
      <rPr>
        <b/>
        <sz val="9"/>
        <rFont val="ＭＳ Ｐゴシック"/>
        <family val="3"/>
        <charset val="128"/>
      </rPr>
      <t>「整合性のとれない入力がされています。」</t>
    </r>
    <r>
      <rPr>
        <sz val="9"/>
        <rFont val="ＭＳ Ｐゴシック"/>
        <family val="3"/>
        <charset val="128"/>
      </rPr>
      <t>のエラーメッセージが表示された場合は、以下の</t>
    </r>
    <r>
      <rPr>
        <sz val="9"/>
        <rFont val="HG創英角ｺﾞｼｯｸUB"/>
        <family val="3"/>
        <charset val="128"/>
      </rPr>
      <t>１</t>
    </r>
    <r>
      <rPr>
        <sz val="9"/>
        <rFont val="ＭＳ Ｐゴシック"/>
        <family val="3"/>
        <charset val="128"/>
      </rPr>
      <t>～</t>
    </r>
    <r>
      <rPr>
        <sz val="9"/>
        <rFont val="HG創英角ｺﾞｼｯｸUB"/>
        <family val="3"/>
        <charset val="128"/>
      </rPr>
      <t>５</t>
    </r>
    <r>
      <rPr>
        <sz val="9"/>
        <rFont val="ＭＳ Ｐゴシック"/>
        <family val="3"/>
        <charset val="128"/>
      </rPr>
      <t>を参照し、該当箇所を修正してください。</t>
    </r>
    <rPh sb="47" eb="49">
      <t>サンショウ</t>
    </rPh>
    <phoneticPr fontId="8"/>
  </si>
  <si>
    <t>１</t>
    <phoneticPr fontId="8"/>
  </si>
  <si>
    <t>２（１）コンピュータの台数で、「学習者用PC」から「指導者用と校務用兼用PC」までの各項目の「コンピュータ教室の占有PC台数」は各項目の総数の内数とすること。</t>
    <rPh sb="11" eb="13">
      <t>ダイスウ</t>
    </rPh>
    <rPh sb="16" eb="20">
      <t>ガクシュウシャヨウ</t>
    </rPh>
    <rPh sb="26" eb="30">
      <t>シドウシャヨウ</t>
    </rPh>
    <rPh sb="31" eb="34">
      <t>コウムヨウ</t>
    </rPh>
    <rPh sb="34" eb="36">
      <t>ケンヨウ</t>
    </rPh>
    <rPh sb="42" eb="45">
      <t>カクコウモク</t>
    </rPh>
    <rPh sb="53" eb="55">
      <t>キョウシツ</t>
    </rPh>
    <rPh sb="56" eb="58">
      <t>センユウ</t>
    </rPh>
    <rPh sb="60" eb="62">
      <t>ダイスウ</t>
    </rPh>
    <rPh sb="64" eb="67">
      <t>カクコウモク</t>
    </rPh>
    <rPh sb="68" eb="70">
      <t>ソウスウ</t>
    </rPh>
    <rPh sb="71" eb="73">
      <t>ウチスウ</t>
    </rPh>
    <phoneticPr fontId="8"/>
  </si>
  <si>
    <t>２</t>
    <phoneticPr fontId="8"/>
  </si>
  <si>
    <t xml:space="preserve">２（２）周辺機器の設置場所及びネットワーク対応状況（各学校種共通）で、
・「大型提示装置を設置している教室等数」から「校内ＬＡＮ整備済教室等数」までの各項目は、それぞれ「学校内の教室等数」の内数とすること。
・「無線ＬＡＮ整備済教室等数」は「校内ＬＡＮ整備済教室等数」の内数とすること。
</t>
    <rPh sb="4" eb="8">
      <t>シュウヘンキキ</t>
    </rPh>
    <rPh sb="29" eb="30">
      <t>シュ</t>
    </rPh>
    <rPh sb="59" eb="61">
      <t>コウナイ</t>
    </rPh>
    <rPh sb="64" eb="66">
      <t>セイビ</t>
    </rPh>
    <rPh sb="66" eb="67">
      <t>ズ</t>
    </rPh>
    <rPh sb="67" eb="69">
      <t>キョウシツ</t>
    </rPh>
    <rPh sb="69" eb="70">
      <t>トウ</t>
    </rPh>
    <rPh sb="70" eb="71">
      <t>スウ</t>
    </rPh>
    <rPh sb="75" eb="78">
      <t>カクコウモク</t>
    </rPh>
    <rPh sb="121" eb="123">
      <t>コウナイ</t>
    </rPh>
    <phoneticPr fontId="8"/>
  </si>
  <si>
    <t>３</t>
    <phoneticPr fontId="8"/>
  </si>
  <si>
    <t>３（１）教員のＩＣＴ活用指導力の状況で、各小項目（A-1～D-4）ごとの「できる」、「ややできる」、「あまりできない」、「ほとんどできない」に入力された教員数の合計が、
基本データの「授業を担当している教員の数」と一致すること。</t>
    <rPh sb="92" eb="94">
      <t>ジュギョウ</t>
    </rPh>
    <rPh sb="95" eb="97">
      <t>タントウ</t>
    </rPh>
    <phoneticPr fontId="8"/>
  </si>
  <si>
    <t>４</t>
  </si>
  <si>
    <t xml:space="preserve">３（２）①研修の受講状況で回答する教員数は、基本データの「授業を担当している教員の数」の内数とすること。
</t>
    <rPh sb="5" eb="7">
      <t>ケンシュウ</t>
    </rPh>
    <rPh sb="8" eb="10">
      <t>ジュコウ</t>
    </rPh>
    <rPh sb="10" eb="12">
      <t>ジョウキョウ</t>
    </rPh>
    <rPh sb="13" eb="15">
      <t>カイトウ</t>
    </rPh>
    <rPh sb="17" eb="20">
      <t>キョウインスウ</t>
    </rPh>
    <rPh sb="29" eb="31">
      <t>ジュギョウ</t>
    </rPh>
    <rPh sb="32" eb="34">
      <t>タントウ</t>
    </rPh>
    <rPh sb="44" eb="45">
      <t>ウチ</t>
    </rPh>
    <rPh sb="45" eb="46">
      <t>スウ</t>
    </rPh>
    <phoneticPr fontId="8"/>
  </si>
  <si>
    <t>５</t>
  </si>
  <si>
    <t xml:space="preserve">３（２）②受講した研修の実施主体で回答する参加回数の合計は、３（２）①で回答した教員数と同じか、上回ること。
</t>
    <rPh sb="5" eb="7">
      <t>ジュコウ</t>
    </rPh>
    <rPh sb="9" eb="11">
      <t>ケンシュウ</t>
    </rPh>
    <rPh sb="12" eb="14">
      <t>ジッシ</t>
    </rPh>
    <rPh sb="14" eb="16">
      <t>シュタイ</t>
    </rPh>
    <rPh sb="17" eb="19">
      <t>カイトウ</t>
    </rPh>
    <rPh sb="21" eb="23">
      <t>サンカ</t>
    </rPh>
    <rPh sb="23" eb="25">
      <t>カイスウ</t>
    </rPh>
    <rPh sb="26" eb="28">
      <t>ゴウケイ</t>
    </rPh>
    <rPh sb="36" eb="38">
      <t>カイトウ</t>
    </rPh>
    <rPh sb="40" eb="42">
      <t>キョウイン</t>
    </rPh>
    <rPh sb="42" eb="43">
      <t>スウ</t>
    </rPh>
    <rPh sb="44" eb="45">
      <t>オナ</t>
    </rPh>
    <rPh sb="48" eb="50">
      <t>ウワマワ</t>
    </rPh>
    <phoneticPr fontId="8"/>
  </si>
  <si>
    <t>．</t>
    <phoneticPr fontId="8"/>
  </si>
  <si>
    <t>インターネットへの接続状況等（令和７年３月１日現在）</t>
    <phoneticPr fontId="8"/>
  </si>
  <si>
    <r>
      <t>（学校が教育用(校務用を除く)に利用している主たる接続回線や通信環境について</t>
    </r>
    <r>
      <rPr>
        <sz val="11"/>
        <rFont val="ＭＳ Ｐゴシック"/>
        <family val="3"/>
        <charset val="128"/>
      </rPr>
      <t>、回答すること。）</t>
    </r>
    <rPh sb="1" eb="3">
      <t>ガッコウ</t>
    </rPh>
    <rPh sb="8" eb="11">
      <t>コウムヨウ</t>
    </rPh>
    <rPh sb="12" eb="13">
      <t>ノゾ</t>
    </rPh>
    <rPh sb="22" eb="23">
      <t>シュ</t>
    </rPh>
    <rPh sb="25" eb="27">
      <t>セツゾク</t>
    </rPh>
    <rPh sb="27" eb="29">
      <t>カイセン</t>
    </rPh>
    <rPh sb="30" eb="32">
      <t>ツウシン</t>
    </rPh>
    <rPh sb="32" eb="34">
      <t>カンキョウ</t>
    </rPh>
    <phoneticPr fontId="8"/>
  </si>
  <si>
    <t>接続方式種別</t>
    <rPh sb="0" eb="2">
      <t>セツゾク</t>
    </rPh>
    <rPh sb="2" eb="4">
      <t>ホウシキ</t>
    </rPh>
    <rPh sb="4" eb="6">
      <t>シュベツ</t>
    </rPh>
    <phoneticPr fontId="8"/>
  </si>
  <si>
    <t>回答</t>
    <rPh sb="0" eb="2">
      <t>カイトウ</t>
    </rPh>
    <phoneticPr fontId="8"/>
  </si>
  <si>
    <t>＝</t>
    <phoneticPr fontId="8"/>
  </si>
  <si>
    <t>集約接続（固定系通信）</t>
    <rPh sb="0" eb="4">
      <t>シュウヤクセツゾク</t>
    </rPh>
    <rPh sb="7" eb="8">
      <t>ケイ</t>
    </rPh>
    <rPh sb="8" eb="10">
      <t>ツウシン</t>
    </rPh>
    <phoneticPr fontId="8"/>
  </si>
  <si>
    <t>直接接続（固定系通信）</t>
    <rPh sb="0" eb="4">
      <t>チョクセツセツゾク</t>
    </rPh>
    <rPh sb="7" eb="8">
      <t>ケイ</t>
    </rPh>
    <phoneticPr fontId="8"/>
  </si>
  <si>
    <t>直接接続（移動系通信）</t>
    <rPh sb="5" eb="7">
      <t>イドウ</t>
    </rPh>
    <rPh sb="7" eb="8">
      <t>ケイ</t>
    </rPh>
    <rPh sb="8" eb="10">
      <t>ツウシン</t>
    </rPh>
    <phoneticPr fontId="11"/>
  </si>
  <si>
    <t>「1 集約接続（固定系通信）」と「2 直接接続（固定系通信）」を併用</t>
    <rPh sb="32" eb="34">
      <t>ヘイヨウ</t>
    </rPh>
    <phoneticPr fontId="11"/>
  </si>
  <si>
    <t>「1 集約接続（固定系通信）」と「3 直接接続（移動系通信）」を併用</t>
    <phoneticPr fontId="11"/>
  </si>
  <si>
    <t>「2 直接接続（固定系通信）」と「3 直接接続（移動系通信）」を併用</t>
    <phoneticPr fontId="11"/>
  </si>
  <si>
    <t>未接続</t>
    <rPh sb="0" eb="3">
      <t>ミセツゾク</t>
    </rPh>
    <phoneticPr fontId="11"/>
  </si>
  <si>
    <t>集約接続（固定系通信）とは、庁舎やデータセンター等の集約拠点に集約してから、インターネットに接続する形態のこと。</t>
    <rPh sb="0" eb="4">
      <t>シュウヤクセツゾク</t>
    </rPh>
    <rPh sb="5" eb="8">
      <t>コテイケイ</t>
    </rPh>
    <rPh sb="8" eb="10">
      <t>ツウシン</t>
    </rPh>
    <rPh sb="14" eb="16">
      <t>チョウシャ</t>
    </rPh>
    <rPh sb="24" eb="25">
      <t>ナド</t>
    </rPh>
    <rPh sb="26" eb="30">
      <t>シュウヤクキョテン</t>
    </rPh>
    <rPh sb="31" eb="33">
      <t>シュウヤク</t>
    </rPh>
    <rPh sb="46" eb="48">
      <t>セツゾク</t>
    </rPh>
    <rPh sb="50" eb="52">
      <t>ケイタイ</t>
    </rPh>
    <phoneticPr fontId="8"/>
  </si>
  <si>
    <t>直接接続（固定系通信）とは、学校から直接インターネットに接続する形態のこと。</t>
    <rPh sb="0" eb="2">
      <t>チョクセツ</t>
    </rPh>
    <rPh sb="2" eb="4">
      <t>セツゾク</t>
    </rPh>
    <rPh sb="5" eb="7">
      <t>コテイ</t>
    </rPh>
    <rPh sb="7" eb="8">
      <t>ケイ</t>
    </rPh>
    <rPh sb="8" eb="10">
      <t>ツウシン</t>
    </rPh>
    <rPh sb="14" eb="16">
      <t>ガッコウ</t>
    </rPh>
    <rPh sb="18" eb="20">
      <t>チョクセツ</t>
    </rPh>
    <rPh sb="28" eb="30">
      <t>セツゾク</t>
    </rPh>
    <rPh sb="32" eb="34">
      <t>ケイタイ</t>
    </rPh>
    <phoneticPr fontId="8"/>
  </si>
  <si>
    <t>直接接続（移動系通信）とは、モバイル通信（LTE等）等を用いて各端末から直接インターネットに接続する形態のこと。</t>
    <rPh sb="0" eb="2">
      <t>チョクセツ</t>
    </rPh>
    <rPh sb="2" eb="4">
      <t>セツゾク</t>
    </rPh>
    <rPh sb="5" eb="8">
      <t>イドウケイ</t>
    </rPh>
    <rPh sb="8" eb="10">
      <t>ツウシン</t>
    </rPh>
    <rPh sb="18" eb="20">
      <t>ツウシン</t>
    </rPh>
    <rPh sb="24" eb="25">
      <t>ナド</t>
    </rPh>
    <rPh sb="26" eb="27">
      <t>ナド</t>
    </rPh>
    <rPh sb="28" eb="29">
      <t>モチ</t>
    </rPh>
    <rPh sb="31" eb="34">
      <t>カクタンマツ</t>
    </rPh>
    <rPh sb="36" eb="38">
      <t>チョクセツ</t>
    </rPh>
    <rPh sb="46" eb="48">
      <t>セツゾク</t>
    </rPh>
    <rPh sb="50" eb="52">
      <t>ケイタイ</t>
    </rPh>
    <phoneticPr fontId="8"/>
  </si>
  <si>
    <t>併用している場合は４～６のうち適切なものを選択すること。</t>
    <rPh sb="0" eb="2">
      <t>ヘイヨウ</t>
    </rPh>
    <rPh sb="6" eb="8">
      <t>バアイ</t>
    </rPh>
    <rPh sb="15" eb="17">
      <t>テキセツ</t>
    </rPh>
    <rPh sb="21" eb="23">
      <t>センタク</t>
    </rPh>
    <phoneticPr fontId="8"/>
  </si>
  <si>
    <t>（２－１）　　回線種別（固定系通信を利用している場合）</t>
    <phoneticPr fontId="8"/>
  </si>
  <si>
    <t>※</t>
    <phoneticPr fontId="11"/>
  </si>
  <si>
    <t>「1 集約接続（固定系通信）」の場合は、学校から集約拠点（集約網）へ接続している部分の回線について回答</t>
  </si>
  <si>
    <t>「2 直接接続（固定系通信）」の場合は、学校からインターネットへ接続している部分の回線について回答</t>
  </si>
  <si>
    <t>「4「1集約接続（固定系通信）」と「2直接接続（固定系通信）」を併用」の場合は、併用している固定系通信のうち、主たる回線について回答</t>
  </si>
  <si>
    <t>（２－１－１）回線種別</t>
    <rPh sb="7" eb="11">
      <t>カイセンシュベツ</t>
    </rPh>
    <phoneticPr fontId="11"/>
  </si>
  <si>
    <t>光ファイバー</t>
    <phoneticPr fontId="8"/>
  </si>
  <si>
    <t>CATV（光ファイバー）</t>
    <rPh sb="5" eb="6">
      <t>ヒカリ</t>
    </rPh>
    <phoneticPr fontId="11"/>
  </si>
  <si>
    <t>CATV（光ファイバー以外）</t>
    <rPh sb="5" eb="6">
      <t>ヒカリ</t>
    </rPh>
    <rPh sb="11" eb="13">
      <t>イガイ</t>
    </rPh>
    <phoneticPr fontId="11"/>
  </si>
  <si>
    <t>その他</t>
    <rPh sb="2" eb="3">
      <t>タ</t>
    </rPh>
    <phoneticPr fontId="11"/>
  </si>
  <si>
    <t>（２－１－２）契約種別</t>
    <rPh sb="7" eb="9">
      <t>ケイヤク</t>
    </rPh>
    <rPh sb="9" eb="11">
      <t>シュベツ</t>
    </rPh>
    <phoneticPr fontId="11"/>
  </si>
  <si>
    <t>ベストエフォート型</t>
    <rPh sb="8" eb="9">
      <t>ガタ</t>
    </rPh>
    <phoneticPr fontId="11"/>
  </si>
  <si>
    <t>ギャランティ型</t>
    <rPh sb="6" eb="7">
      <t>ガタ</t>
    </rPh>
    <phoneticPr fontId="11"/>
  </si>
  <si>
    <t>（２－１－３）接続回線速度（帯域）※理論上の下り最大値を選択</t>
    <rPh sb="7" eb="11">
      <t>セツゾクカイセン</t>
    </rPh>
    <rPh sb="11" eb="13">
      <t>ソクド</t>
    </rPh>
    <rPh sb="14" eb="16">
      <t>タイイキ</t>
    </rPh>
    <rPh sb="18" eb="20">
      <t>リロン</t>
    </rPh>
    <rPh sb="20" eb="21">
      <t>ジョウ</t>
    </rPh>
    <rPh sb="22" eb="23">
      <t>クダ</t>
    </rPh>
    <rPh sb="24" eb="27">
      <t>サイダイチ</t>
    </rPh>
    <rPh sb="28" eb="30">
      <t>センタク</t>
    </rPh>
    <phoneticPr fontId="11"/>
  </si>
  <si>
    <t>接続回線速度（帯域）が選択肢にない場合は、四捨五入したものを選択すること。</t>
  </si>
  <si>
    <t>100Mbps未満</t>
    <rPh sb="7" eb="9">
      <t>ミマン</t>
    </rPh>
    <phoneticPr fontId="11"/>
  </si>
  <si>
    <t>100Mbps以上～1Gbps未満</t>
    <rPh sb="7" eb="9">
      <t>イジョウ</t>
    </rPh>
    <rPh sb="15" eb="17">
      <t>ミマン</t>
    </rPh>
    <phoneticPr fontId="11"/>
  </si>
  <si>
    <t>1Gbps</t>
  </si>
  <si>
    <t>2Gbps</t>
  </si>
  <si>
    <t>3Gbps</t>
  </si>
  <si>
    <t>4Gbps</t>
    <phoneticPr fontId="8"/>
  </si>
  <si>
    <t>5Gbps</t>
  </si>
  <si>
    <t>6Gbps以上～10Gbps未満</t>
    <rPh sb="5" eb="7">
      <t>イジョウ</t>
    </rPh>
    <rPh sb="14" eb="16">
      <t>ミマン</t>
    </rPh>
    <phoneticPr fontId="11"/>
  </si>
  <si>
    <t>10Gbps以上</t>
    <rPh sb="6" eb="8">
      <t>イジョウ</t>
    </rPh>
    <phoneticPr fontId="11"/>
  </si>
  <si>
    <t>（２－２）　　回線種別（移動系通信を利用している場合）</t>
    <phoneticPr fontId="11"/>
  </si>
  <si>
    <t>4G/LTE</t>
  </si>
  <si>
    <t>5G</t>
  </si>
  <si>
    <t>その他</t>
    <rPh sb="2" eb="3">
      <t>タ</t>
    </rPh>
    <phoneticPr fontId="8"/>
  </si>
  <si>
    <t>有害情報への対応について</t>
    <rPh sb="0" eb="2">
      <t>ユウガイ</t>
    </rPh>
    <rPh sb="2" eb="4">
      <t>ジョウホウ</t>
    </rPh>
    <rPh sb="6" eb="8">
      <t>タイオウ</t>
    </rPh>
    <phoneticPr fontId="8"/>
  </si>
  <si>
    <t>（選択）</t>
    <rPh sb="1" eb="3">
      <t>センタク</t>
    </rPh>
    <phoneticPr fontId="8"/>
  </si>
  <si>
    <t>①フィルタリングの有無</t>
    <rPh sb="9" eb="11">
      <t>ウム</t>
    </rPh>
    <phoneticPr fontId="8"/>
  </si>
  <si>
    <t>→</t>
  </si>
  <si>
    <t>（</t>
  </si>
  <si>
    <t>）</t>
  </si>
  <si>
    <t>フィルタリングをしている。</t>
    <phoneticPr fontId="8"/>
  </si>
  <si>
    <t>フィルタリングをしていない。</t>
    <phoneticPr fontId="8"/>
  </si>
  <si>
    <t>②ウイルス対策の有無</t>
    <rPh sb="5" eb="7">
      <t>タイサク</t>
    </rPh>
    <rPh sb="8" eb="10">
      <t>ウム</t>
    </rPh>
    <phoneticPr fontId="8"/>
  </si>
  <si>
    <t>ウイルス対策をしている。</t>
    <rPh sb="4" eb="6">
      <t>タイサク</t>
    </rPh>
    <phoneticPr fontId="16"/>
  </si>
  <si>
    <t>ウイルス対策をしていない。</t>
    <rPh sb="4" eb="6">
      <t>タイサク</t>
    </rPh>
    <phoneticPr fontId="16"/>
  </si>
  <si>
    <t>フィルタリングソフト又は契約プロバイダが提供するフィルタリングサービスを利用している等、</t>
    <rPh sb="10" eb="11">
      <t>マタ</t>
    </rPh>
    <rPh sb="12" eb="14">
      <t>ケイヤク</t>
    </rPh>
    <rPh sb="20" eb="22">
      <t>テイキョウ</t>
    </rPh>
    <rPh sb="36" eb="38">
      <t>リヨウ</t>
    </rPh>
    <phoneticPr fontId="8"/>
  </si>
  <si>
    <t>何らかの方法により、フィルタリングをしている場合は「1＝フィルタリングをしている」を選択すること。</t>
    <rPh sb="0" eb="1">
      <t>ナン</t>
    </rPh>
    <rPh sb="4" eb="6">
      <t>ホウホウ</t>
    </rPh>
    <rPh sb="22" eb="24">
      <t>バアイ</t>
    </rPh>
    <phoneticPr fontId="8"/>
  </si>
  <si>
    <t>（ウイルス対策についても同様とする。）</t>
    <rPh sb="5" eb="7">
      <t>タイサク</t>
    </rPh>
    <rPh sb="12" eb="14">
      <t>ドウヨウ</t>
    </rPh>
    <phoneticPr fontId="17"/>
  </si>
  <si>
    <t>コンピュータ整備の実態等 (令和７年３月１日現在)</t>
    <rPh sb="11" eb="12">
      <t>ナド</t>
    </rPh>
    <phoneticPr fontId="8"/>
  </si>
  <si>
    <t>コンピュータの台数</t>
    <rPh sb="7" eb="9">
      <t>ダイスウ</t>
    </rPh>
    <phoneticPr fontId="8"/>
  </si>
  <si>
    <t>PC台数</t>
    <rPh sb="2" eb="4">
      <t>ダイスウ</t>
    </rPh>
    <phoneticPr fontId="8"/>
  </si>
  <si>
    <t>総数</t>
    <rPh sb="0" eb="2">
      <t>ソウスウ</t>
    </rPh>
    <phoneticPr fontId="8"/>
  </si>
  <si>
    <t>合計</t>
    <rPh sb="0" eb="2">
      <t>ゴウケイ</t>
    </rPh>
    <phoneticPr fontId="8"/>
  </si>
  <si>
    <t>コンピュータ教室の占有PC台数</t>
    <rPh sb="9" eb="11">
      <t>センユウ</t>
    </rPh>
    <rPh sb="13" eb="15">
      <t>ダイスウ</t>
    </rPh>
    <phoneticPr fontId="8"/>
  </si>
  <si>
    <t>学習者用PC</t>
    <rPh sb="0" eb="4">
      <t>ガクシュウシャヨウ</t>
    </rPh>
    <phoneticPr fontId="8"/>
  </si>
  <si>
    <t>指導者用PC</t>
    <rPh sb="0" eb="4">
      <t>シドウシャヨウ</t>
    </rPh>
    <phoneticPr fontId="8"/>
  </si>
  <si>
    <t>校務用PC</t>
    <rPh sb="0" eb="3">
      <t>コウムヨウ</t>
    </rPh>
    <phoneticPr fontId="8"/>
  </si>
  <si>
    <t>指導者用と校務用兼用PC</t>
    <rPh sb="0" eb="4">
      <t>シドウシャヨウ</t>
    </rPh>
    <rPh sb="5" eb="8">
      <t>コウムヨウ</t>
    </rPh>
    <rPh sb="8" eb="10">
      <t>ケンヨウ</t>
    </rPh>
    <phoneticPr fontId="8"/>
  </si>
  <si>
    <t>「学習者用PC」は児童生徒が使用するために配備されたものをいう。可動式か否かは問わない。</t>
    <rPh sb="1" eb="5">
      <t>ガクシュウシャヨウ</t>
    </rPh>
    <rPh sb="9" eb="13">
      <t>ジドウセイト</t>
    </rPh>
    <rPh sb="14" eb="16">
      <t>シヨウ</t>
    </rPh>
    <rPh sb="21" eb="23">
      <t>ハイビ</t>
    </rPh>
    <rPh sb="32" eb="35">
      <t>カドウシキ</t>
    </rPh>
    <rPh sb="36" eb="37">
      <t>イナ</t>
    </rPh>
    <rPh sb="39" eb="40">
      <t>ト</t>
    </rPh>
    <phoneticPr fontId="8"/>
  </si>
  <si>
    <t>「指導者用ＰＣ」は教員が授業で使用するために配備されたものをいう。校務用PCと兼用している台数は含まない。可動式か否かは問わない。</t>
    <rPh sb="1" eb="4">
      <t>シドウシャ</t>
    </rPh>
    <rPh sb="4" eb="5">
      <t>ヨウ</t>
    </rPh>
    <rPh sb="9" eb="11">
      <t>キョウイン</t>
    </rPh>
    <rPh sb="12" eb="14">
      <t>ジュギョウ</t>
    </rPh>
    <rPh sb="15" eb="17">
      <t>シヨウ</t>
    </rPh>
    <rPh sb="22" eb="24">
      <t>ハイビ</t>
    </rPh>
    <rPh sb="33" eb="36">
      <t>コウムヨウ</t>
    </rPh>
    <rPh sb="39" eb="41">
      <t>ケンヨウ</t>
    </rPh>
    <rPh sb="45" eb="47">
      <t>ダイスウ</t>
    </rPh>
    <rPh sb="48" eb="49">
      <t>フク</t>
    </rPh>
    <phoneticPr fontId="8"/>
  </si>
  <si>
    <t>「校務用PC」は教員が校務用に使用するために配備されたものをいう。指導者用PCと兼用している台数は含まない。可動式か否かは問わない。</t>
    <rPh sb="1" eb="4">
      <t>コウムヨウ</t>
    </rPh>
    <rPh sb="8" eb="10">
      <t>キョウイン</t>
    </rPh>
    <rPh sb="11" eb="14">
      <t>コウムヨウ</t>
    </rPh>
    <rPh sb="15" eb="17">
      <t>シヨウ</t>
    </rPh>
    <rPh sb="22" eb="24">
      <t>ハイビ</t>
    </rPh>
    <rPh sb="33" eb="37">
      <t>シドウシャヨウ</t>
    </rPh>
    <rPh sb="40" eb="42">
      <t>ケンヨウ</t>
    </rPh>
    <rPh sb="46" eb="48">
      <t>ダイスウ</t>
    </rPh>
    <rPh sb="49" eb="50">
      <t>フク</t>
    </rPh>
    <phoneticPr fontId="8"/>
  </si>
  <si>
    <t>「指導者用PC」と「校務用PC」を兼用している場合は、「指導者用と校務用兼用PC」で回答すること。可動式か否かは問わない。</t>
    <rPh sb="1" eb="5">
      <t>シドウシャヨウ</t>
    </rPh>
    <rPh sb="10" eb="13">
      <t>コウムヨウ</t>
    </rPh>
    <rPh sb="17" eb="19">
      <t>ケンヨウ</t>
    </rPh>
    <rPh sb="23" eb="25">
      <t>バアイ</t>
    </rPh>
    <rPh sb="28" eb="32">
      <t>シドウシャヨウ</t>
    </rPh>
    <rPh sb="33" eb="36">
      <t>コウムヨウ</t>
    </rPh>
    <rPh sb="36" eb="38">
      <t>ケンヨウ</t>
    </rPh>
    <rPh sb="42" eb="44">
      <t>カイトウ</t>
    </rPh>
    <phoneticPr fontId="8"/>
  </si>
  <si>
    <t>「コンピュータ教室の占有PC台数」は、主としてコンピュータ教室（コンピュータを恒常的に設置し、授業を行っている教室）において使用している台数を指す。</t>
    <rPh sb="7" eb="9">
      <t>キョウシツ</t>
    </rPh>
    <rPh sb="10" eb="12">
      <t>センユウ</t>
    </rPh>
    <rPh sb="14" eb="16">
      <t>ダイスウ</t>
    </rPh>
    <rPh sb="19" eb="20">
      <t>シュ</t>
    </rPh>
    <rPh sb="29" eb="31">
      <t>キョウシツ</t>
    </rPh>
    <rPh sb="62" eb="64">
      <t>シヨウ</t>
    </rPh>
    <rPh sb="68" eb="70">
      <t>ダイスウ</t>
    </rPh>
    <rPh sb="71" eb="72">
      <t>サ</t>
    </rPh>
    <phoneticPr fontId="8"/>
  </si>
  <si>
    <t>なお、入力する値は総数の内数とすること。</t>
    <rPh sb="3" eb="5">
      <t>ニュウリョク</t>
    </rPh>
    <rPh sb="7" eb="8">
      <t>アタイ</t>
    </rPh>
    <rPh sb="9" eb="11">
      <t>ソウスウ</t>
    </rPh>
    <rPh sb="12" eb="14">
      <t>ウチスウ</t>
    </rPh>
    <phoneticPr fontId="8"/>
  </si>
  <si>
    <t>小・中学校及び中・高等学校の併設校において、コンピュータを小・中学校又は中・高等学校で共同使用している場合の設置台数は、適宜、小学校と中学校</t>
    <rPh sb="0" eb="1">
      <t>ショウ</t>
    </rPh>
    <rPh sb="2" eb="5">
      <t>チュウガッコウ</t>
    </rPh>
    <rPh sb="5" eb="6">
      <t>オヨ</t>
    </rPh>
    <rPh sb="7" eb="8">
      <t>チュウ</t>
    </rPh>
    <rPh sb="9" eb="11">
      <t>コウトウ</t>
    </rPh>
    <rPh sb="11" eb="13">
      <t>ガッコウ</t>
    </rPh>
    <rPh sb="14" eb="16">
      <t>ヘイセツ</t>
    </rPh>
    <rPh sb="16" eb="17">
      <t>コウ</t>
    </rPh>
    <rPh sb="29" eb="30">
      <t>ショウ</t>
    </rPh>
    <rPh sb="31" eb="34">
      <t>チュウガッコウ</t>
    </rPh>
    <rPh sb="34" eb="35">
      <t>マタ</t>
    </rPh>
    <rPh sb="36" eb="37">
      <t>チュウ</t>
    </rPh>
    <rPh sb="38" eb="40">
      <t>コウトウ</t>
    </rPh>
    <rPh sb="40" eb="42">
      <t>ガッコウ</t>
    </rPh>
    <rPh sb="43" eb="45">
      <t>キョウドウ</t>
    </rPh>
    <rPh sb="45" eb="47">
      <t>シヨウ</t>
    </rPh>
    <rPh sb="51" eb="53">
      <t>バアイ</t>
    </rPh>
    <rPh sb="54" eb="56">
      <t>セッチ</t>
    </rPh>
    <rPh sb="56" eb="58">
      <t>ダイスウ</t>
    </rPh>
    <phoneticPr fontId="8"/>
  </si>
  <si>
    <t>及び中学校と高等学校に振り分けて記入する。（二重計上しない。）</t>
    <phoneticPr fontId="8"/>
  </si>
  <si>
    <t>高等学校定時制課程において、全日制課程とコンピュータを共有している場合は、共有しているコンピュータ台数を二重に計上する。</t>
    <rPh sb="0" eb="4">
      <t>コウトウガッコウ</t>
    </rPh>
    <rPh sb="4" eb="7">
      <t>テイジセイ</t>
    </rPh>
    <rPh sb="7" eb="9">
      <t>カテイ</t>
    </rPh>
    <rPh sb="14" eb="17">
      <t>ゼンニチセイ</t>
    </rPh>
    <rPh sb="17" eb="19">
      <t>カテイ</t>
    </rPh>
    <rPh sb="27" eb="29">
      <t>キョウユウ</t>
    </rPh>
    <rPh sb="33" eb="35">
      <t>バアイ</t>
    </rPh>
    <rPh sb="37" eb="39">
      <t>キョウユウ</t>
    </rPh>
    <rPh sb="49" eb="51">
      <t>ダイスウ</t>
    </rPh>
    <rPh sb="52" eb="54">
      <t>ニジュウ</t>
    </rPh>
    <rPh sb="55" eb="57">
      <t>ケイジョウ</t>
    </rPh>
    <phoneticPr fontId="8"/>
  </si>
  <si>
    <t>寄付、譲渡、無償貸与等を受けたものを含め、学校で使用されているコンピュータはすべてカウントすること。</t>
    <rPh sb="0" eb="2">
      <t>キフ</t>
    </rPh>
    <rPh sb="3" eb="5">
      <t>ジョウト</t>
    </rPh>
    <rPh sb="6" eb="10">
      <t>ムショウタイヨ</t>
    </rPh>
    <rPh sb="10" eb="11">
      <t>ナド</t>
    </rPh>
    <rPh sb="12" eb="13">
      <t>ウ</t>
    </rPh>
    <rPh sb="18" eb="19">
      <t>フク</t>
    </rPh>
    <rPh sb="21" eb="23">
      <t>ガッコウ</t>
    </rPh>
    <rPh sb="24" eb="26">
      <t>シヨウ</t>
    </rPh>
    <phoneticPr fontId="8"/>
  </si>
  <si>
    <t>ただし教職員個人所有のコンピュータや使用不能な状態にあるコンピュータはカウントしない。</t>
    <rPh sb="3" eb="6">
      <t>キョウショクイン</t>
    </rPh>
    <rPh sb="6" eb="8">
      <t>コジン</t>
    </rPh>
    <rPh sb="8" eb="10">
      <t>ショユウ</t>
    </rPh>
    <rPh sb="18" eb="20">
      <t>シヨウ</t>
    </rPh>
    <rPh sb="20" eb="22">
      <t>フノウ</t>
    </rPh>
    <rPh sb="23" eb="25">
      <t>ジョウタイ</t>
    </rPh>
    <phoneticPr fontId="8"/>
  </si>
  <si>
    <t>周辺機器の設置場所及びネットワーク対応状況　（ 各学校種共通 ）</t>
    <rPh sb="0" eb="2">
      <t>シュウヘン</t>
    </rPh>
    <rPh sb="2" eb="4">
      <t>キキ</t>
    </rPh>
    <rPh sb="5" eb="7">
      <t>セッチ</t>
    </rPh>
    <rPh sb="7" eb="9">
      <t>バショ</t>
    </rPh>
    <phoneticPr fontId="8"/>
  </si>
  <si>
    <t>教　室　等　数</t>
    <rPh sb="0" eb="1">
      <t>キョウ</t>
    </rPh>
    <rPh sb="2" eb="3">
      <t>シツ</t>
    </rPh>
    <rPh sb="4" eb="5">
      <t>トウ</t>
    </rPh>
    <rPh sb="6" eb="7">
      <t>カズ</t>
    </rPh>
    <phoneticPr fontId="8"/>
  </si>
  <si>
    <t xml:space="preserve">
学校内
の教室
等数</t>
    <rPh sb="1" eb="3">
      <t>ガッコウ</t>
    </rPh>
    <rPh sb="3" eb="4">
      <t>ナイ</t>
    </rPh>
    <rPh sb="6" eb="8">
      <t>キョウシツ</t>
    </rPh>
    <rPh sb="9" eb="10">
      <t>トウ</t>
    </rPh>
    <rPh sb="10" eb="11">
      <t>カズ</t>
    </rPh>
    <phoneticPr fontId="8"/>
  </si>
  <si>
    <t xml:space="preserve">
</t>
    <phoneticPr fontId="8"/>
  </si>
  <si>
    <t>大型提示装置を設置している教室等数</t>
    <rPh sb="0" eb="2">
      <t>オオガタ</t>
    </rPh>
    <rPh sb="2" eb="4">
      <t>テイジ</t>
    </rPh>
    <rPh sb="4" eb="6">
      <t>ソウチ</t>
    </rPh>
    <rPh sb="7" eb="9">
      <t>セッチ</t>
    </rPh>
    <rPh sb="13" eb="15">
      <t>キョウシツ</t>
    </rPh>
    <rPh sb="15" eb="16">
      <t>トウ</t>
    </rPh>
    <rPh sb="16" eb="17">
      <t>スウ</t>
    </rPh>
    <phoneticPr fontId="8"/>
  </si>
  <si>
    <t>実物投影装置を設置している教室等数</t>
    <rPh sb="0" eb="2">
      <t>ジツブツ</t>
    </rPh>
    <rPh sb="2" eb="4">
      <t>トウエイ</t>
    </rPh>
    <rPh sb="4" eb="6">
      <t>ソウチ</t>
    </rPh>
    <rPh sb="7" eb="9">
      <t>セッチ</t>
    </rPh>
    <rPh sb="13" eb="15">
      <t>キョウシツ</t>
    </rPh>
    <rPh sb="15" eb="17">
      <t>トウスウ</t>
    </rPh>
    <phoneticPr fontId="8"/>
  </si>
  <si>
    <t>校内
LAN整備
済教室
等数</t>
    <rPh sb="0" eb="2">
      <t>コウナイ</t>
    </rPh>
    <rPh sb="6" eb="8">
      <t>セイビ</t>
    </rPh>
    <rPh sb="9" eb="10">
      <t>ス</t>
    </rPh>
    <rPh sb="10" eb="12">
      <t>キョウシツ</t>
    </rPh>
    <rPh sb="13" eb="14">
      <t>トウ</t>
    </rPh>
    <rPh sb="14" eb="15">
      <t>カズ</t>
    </rPh>
    <phoneticPr fontId="8"/>
  </si>
  <si>
    <t>無線LAN
整備済
教室等数</t>
    <phoneticPr fontId="8"/>
  </si>
  <si>
    <t>①普通教室</t>
    <rPh sb="1" eb="3">
      <t>フツウ</t>
    </rPh>
    <rPh sb="3" eb="5">
      <t>キョウシツ</t>
    </rPh>
    <phoneticPr fontId="8"/>
  </si>
  <si>
    <t>②特別教室</t>
    <rPh sb="1" eb="3">
      <t>トクベツ</t>
    </rPh>
    <rPh sb="3" eb="5">
      <t>キョウシツ</t>
    </rPh>
    <phoneticPr fontId="8"/>
  </si>
  <si>
    <t>③コンピュータ教室</t>
    <rPh sb="7" eb="9">
      <t>キョウシツ</t>
    </rPh>
    <phoneticPr fontId="8"/>
  </si>
  <si>
    <t>④体育館</t>
    <rPh sb="1" eb="4">
      <t>タイイクカン</t>
    </rPh>
    <phoneticPr fontId="8"/>
  </si>
  <si>
    <t>⑤その他</t>
    <rPh sb="3" eb="4">
      <t>タ</t>
    </rPh>
    <phoneticPr fontId="8"/>
  </si>
  <si>
    <t>合　　計</t>
    <rPh sb="0" eb="1">
      <t>ゴウ</t>
    </rPh>
    <rPh sb="3" eb="4">
      <t>ケイ</t>
    </rPh>
    <phoneticPr fontId="8"/>
  </si>
  <si>
    <t>「学校内の教室等数」は、整備状況に関わらず学校内の全ての教室数をカウントする。</t>
    <rPh sb="1" eb="4">
      <t>ガッコウナイ</t>
    </rPh>
    <rPh sb="5" eb="7">
      <t>キョウシツ</t>
    </rPh>
    <rPh sb="7" eb="8">
      <t>ナド</t>
    </rPh>
    <rPh sb="8" eb="9">
      <t>スウ</t>
    </rPh>
    <rPh sb="12" eb="14">
      <t>セイビ</t>
    </rPh>
    <rPh sb="14" eb="16">
      <t>ジョウキョウ</t>
    </rPh>
    <rPh sb="17" eb="18">
      <t>カカ</t>
    </rPh>
    <rPh sb="21" eb="24">
      <t>ガッコウナイ</t>
    </rPh>
    <rPh sb="25" eb="26">
      <t>ゼン</t>
    </rPh>
    <rPh sb="28" eb="30">
      <t>キョウシツ</t>
    </rPh>
    <rPh sb="30" eb="31">
      <t>スウ</t>
    </rPh>
    <phoneticPr fontId="8"/>
  </si>
  <si>
    <t>「普通教室」には、特別支援学級関係室等（通級による指導のための関係室を含む。）を含む。</t>
    <phoneticPr fontId="32"/>
  </si>
  <si>
    <t>余裕教室（現在は普通教室、特別教室として使用されていない教室のうち、当該学校等の学区域に現に居住する児童等の人口に鑑みて、今後５年間以内に、
普通教室、特別教室として使用されることがないと考えられる教室）は「その他」にカウントする。</t>
    <rPh sb="34" eb="38">
      <t>トウガイガッコウ</t>
    </rPh>
    <rPh sb="38" eb="39">
      <t>ナド</t>
    </rPh>
    <rPh sb="61" eb="63">
      <t>コンゴ</t>
    </rPh>
    <rPh sb="66" eb="68">
      <t>イナイ</t>
    </rPh>
    <rPh sb="106" eb="107">
      <t>タ</t>
    </rPh>
    <phoneticPr fontId="8"/>
  </si>
  <si>
    <t>「特別教室」とは、小学校においては理科教室、生活教室、音楽教室、図画工作教室、家庭教室及び図書室その他の特別の施設設備が恒常的に設置してある室をいい、中学校においては理科教室、音楽教室、美術教室、技術教室、家庭教室、外国語教室及び図書室その他の特別の施設設備が恒常的に設置してある室をいい、高等学校では、理科教室その他の教科のための教室及び図書室その他の特別の施設設備が恒常的に設置してある室をいう。コンピュータ教室は含まない。
 また、教科のための準備室は、教科のための教室と合わせて１とカウントする。</t>
    <rPh sb="206" eb="208">
      <t>キョウシツ</t>
    </rPh>
    <rPh sb="209" eb="210">
      <t>フク</t>
    </rPh>
    <phoneticPr fontId="8"/>
  </si>
  <si>
    <t>「コンピュータ教室」はコンピュータを恒常的に設置し、授業を行っている教室の数をカウントする（①②④⑤を除く）。</t>
    <rPh sb="7" eb="9">
      <t>キョウシツ</t>
    </rPh>
    <rPh sb="22" eb="24">
      <t>セッチ</t>
    </rPh>
    <rPh sb="26" eb="28">
      <t>ジュギョウ</t>
    </rPh>
    <rPh sb="29" eb="30">
      <t>オコナ</t>
    </rPh>
    <rPh sb="34" eb="36">
      <t>キョウシツ</t>
    </rPh>
    <rPh sb="37" eb="38">
      <t>カズ</t>
    </rPh>
    <rPh sb="51" eb="52">
      <t>ノゾ</t>
    </rPh>
    <phoneticPr fontId="8"/>
  </si>
  <si>
    <t>「体育館」における、準備室や倉庫、更衣室などは、体育館として１とカウントする。ただし、同じ建物に児童生徒が運動を行う部屋（武道場など）が別にある場合は、別途カウントする。</t>
    <phoneticPr fontId="8"/>
  </si>
  <si>
    <r>
      <t>「その他」とは、コンピュータ教室、普通教室及び特別教室以外の</t>
    </r>
    <r>
      <rPr>
        <sz val="11"/>
        <rFont val="ＭＳ Ｐゴシック"/>
        <family val="3"/>
        <charset val="128"/>
      </rPr>
      <t>教室等をいう。校長室、職員室、事務室、保健室、学習方法・指導方法の多様化に対応したスペース、外国人子弟等に対する日本語指導のための教室、児童・生徒の生活・交流のスペース、心の教室・カウンセリングルーム、教職員のためのスペース、地域への学校開放を支援するスペース、社会教育施設等、学校・地域防災用備蓄倉庫、児童福祉施設（保育施設・児童館等）、放課後児童クラブ、放課後子供教室、老人福祉施設等は「その他」にカウントする。ただし、同じスペースを複数の用途で使用している場合などは、複数計上せず、教室の実数である「１」としてカウントする。</t>
    </r>
    <rPh sb="3" eb="4">
      <t>タ</t>
    </rPh>
    <rPh sb="14" eb="16">
      <t>キョウシツ</t>
    </rPh>
    <rPh sb="17" eb="19">
      <t>フツウ</t>
    </rPh>
    <rPh sb="19" eb="21">
      <t>キョウシツ</t>
    </rPh>
    <rPh sb="21" eb="22">
      <t>オヨ</t>
    </rPh>
    <rPh sb="23" eb="25">
      <t>トクベツ</t>
    </rPh>
    <rPh sb="25" eb="27">
      <t>キョウシツ</t>
    </rPh>
    <rPh sb="27" eb="29">
      <t>イガイ</t>
    </rPh>
    <rPh sb="30" eb="32">
      <t>キョウシツ</t>
    </rPh>
    <rPh sb="32" eb="33">
      <t>トウ</t>
    </rPh>
    <rPh sb="169" eb="171">
      <t>ガッコウ</t>
    </rPh>
    <rPh sb="228" eb="229">
      <t>タ</t>
    </rPh>
    <phoneticPr fontId="8"/>
  </si>
  <si>
    <t>「大型提示装置を設置している教室等数」は、大型提示装置（「プロジェクタ」「大型ディスプレイ（TVチューナーの有無は問わない。）」「電子黒板」）を設置している教室等数をカウントする。
　なお、機器を教室等に常設している場合は、当該教室等数をカウントする。また、可搬型の機器を複数の教室等で使用している場合は、二重計上せず、主に使用している教室等をカウントする。</t>
    <rPh sb="37" eb="39">
      <t>オオガタ</t>
    </rPh>
    <rPh sb="54" eb="56">
      <t>ウム</t>
    </rPh>
    <rPh sb="57" eb="58">
      <t>ト</t>
    </rPh>
    <rPh sb="95" eb="97">
      <t>キキ</t>
    </rPh>
    <rPh sb="98" eb="100">
      <t>キョウシツ</t>
    </rPh>
    <rPh sb="100" eb="101">
      <t>トウ</t>
    </rPh>
    <rPh sb="102" eb="104">
      <t>ジョウセツ</t>
    </rPh>
    <rPh sb="108" eb="110">
      <t>バアイ</t>
    </rPh>
    <rPh sb="112" eb="114">
      <t>トウガイ</t>
    </rPh>
    <rPh sb="114" eb="116">
      <t>キョウシツ</t>
    </rPh>
    <rPh sb="116" eb="117">
      <t>トウ</t>
    </rPh>
    <rPh sb="117" eb="118">
      <t>スウ</t>
    </rPh>
    <rPh sb="129" eb="131">
      <t>カハン</t>
    </rPh>
    <rPh sb="131" eb="132">
      <t>ガタ</t>
    </rPh>
    <rPh sb="133" eb="135">
      <t>キキ</t>
    </rPh>
    <rPh sb="149" eb="151">
      <t>バアイ</t>
    </rPh>
    <rPh sb="153" eb="155">
      <t>ニジュウ</t>
    </rPh>
    <rPh sb="155" eb="157">
      <t>ケイジョウ</t>
    </rPh>
    <rPh sb="160" eb="161">
      <t>オモ</t>
    </rPh>
    <rPh sb="162" eb="164">
      <t>シヨウ</t>
    </rPh>
    <rPh sb="168" eb="170">
      <t>キョウシツ</t>
    </rPh>
    <rPh sb="170" eb="171">
      <t>トウ</t>
    </rPh>
    <phoneticPr fontId="8"/>
  </si>
  <si>
    <t>「実物投影装置を設置している教室等数」は、実物投影装置を設置している教室等数をカウントする。
　なお、機器を教室等に常設している場合は、当該教室等数をカウントする。また、可搬型の機器を複数の教室等で使用している場合は、二重計上せず、主に使用している教室等をカウントする。</t>
    <rPh sb="1" eb="3">
      <t>ジツブツ</t>
    </rPh>
    <rPh sb="3" eb="5">
      <t>トウエイ</t>
    </rPh>
    <rPh sb="21" eb="23">
      <t>ジツブツ</t>
    </rPh>
    <rPh sb="23" eb="25">
      <t>トウエイ</t>
    </rPh>
    <rPh sb="25" eb="27">
      <t>ソウチ</t>
    </rPh>
    <phoneticPr fontId="8"/>
  </si>
  <si>
    <r>
      <t>「</t>
    </r>
    <r>
      <rPr>
        <sz val="11"/>
        <rFont val="ＭＳ Ｐゴシック"/>
        <family val="3"/>
        <charset val="128"/>
      </rPr>
      <t>校内LAN整備済教室等数」には、有線・無線にかかわらず、校内LANに接続できる教室等数</t>
    </r>
    <r>
      <rPr>
        <sz val="11"/>
        <rFont val="ＭＳ Ｐゴシック"/>
        <family val="3"/>
        <charset val="128"/>
        <scheme val="minor"/>
      </rPr>
      <t>をカウントする。</t>
    </r>
    <rPh sb="1" eb="3">
      <t>コウナイ</t>
    </rPh>
    <rPh sb="6" eb="8">
      <t>セイビ</t>
    </rPh>
    <rPh sb="8" eb="9">
      <t>ス</t>
    </rPh>
    <rPh sb="9" eb="11">
      <t>キョウシツ</t>
    </rPh>
    <rPh sb="11" eb="12">
      <t>トウ</t>
    </rPh>
    <rPh sb="12" eb="13">
      <t>カズ</t>
    </rPh>
    <rPh sb="17" eb="19">
      <t>ユウセン</t>
    </rPh>
    <rPh sb="20" eb="22">
      <t>ムセン</t>
    </rPh>
    <rPh sb="29" eb="31">
      <t>コウナイ</t>
    </rPh>
    <rPh sb="35" eb="37">
      <t>セツゾク</t>
    </rPh>
    <rPh sb="40" eb="42">
      <t>キョウシツ</t>
    </rPh>
    <rPh sb="42" eb="43">
      <t>ナド</t>
    </rPh>
    <rPh sb="43" eb="44">
      <t>カズ</t>
    </rPh>
    <phoneticPr fontId="8"/>
  </si>
  <si>
    <t>「無線LAN整備済教室等数」には、「校内LAN整備済教室等数」のうち、無線により校内LＡＮに接続できる教室等数をカウントする。</t>
    <rPh sb="1" eb="3">
      <t>ムセン</t>
    </rPh>
    <rPh sb="6" eb="8">
      <t>セイビ</t>
    </rPh>
    <rPh sb="8" eb="9">
      <t>ス</t>
    </rPh>
    <rPh sb="9" eb="11">
      <t>キョウシツ</t>
    </rPh>
    <rPh sb="11" eb="12">
      <t>トウ</t>
    </rPh>
    <rPh sb="12" eb="13">
      <t>カズ</t>
    </rPh>
    <rPh sb="18" eb="20">
      <t>コウナイ</t>
    </rPh>
    <rPh sb="23" eb="25">
      <t>セイビ</t>
    </rPh>
    <rPh sb="25" eb="26">
      <t>ス</t>
    </rPh>
    <rPh sb="26" eb="28">
      <t>キョウシツ</t>
    </rPh>
    <rPh sb="28" eb="29">
      <t>トウ</t>
    </rPh>
    <rPh sb="29" eb="30">
      <t>カズ</t>
    </rPh>
    <rPh sb="35" eb="37">
      <t>ムセン</t>
    </rPh>
    <rPh sb="40" eb="42">
      <t>コウナイ</t>
    </rPh>
    <rPh sb="54" eb="55">
      <t>スウ</t>
    </rPh>
    <phoneticPr fontId="8"/>
  </si>
  <si>
    <t>なお、可搬型の機器であっても特定の教室等に常設している場合は、当該教室を「無線LAN整備済教室等数」としてカウントすること。ただし、可搬型の機器を複数の教室等で使用している場合は、当該機器の台数を教室等数としてカウントする。</t>
    <rPh sb="90" eb="92">
      <t>トウガイ</t>
    </rPh>
    <rPh sb="92" eb="94">
      <t>キキ</t>
    </rPh>
    <rPh sb="95" eb="97">
      <t>ダイスウ</t>
    </rPh>
    <rPh sb="98" eb="100">
      <t>キョウシツ</t>
    </rPh>
    <rPh sb="100" eb="101">
      <t>ナド</t>
    </rPh>
    <rPh sb="101" eb="102">
      <t>スウ</t>
    </rPh>
    <phoneticPr fontId="8"/>
  </si>
  <si>
    <t>周辺機器台数　（内蔵のものを含む）</t>
    <rPh sb="0" eb="2">
      <t>シュウヘン</t>
    </rPh>
    <rPh sb="2" eb="4">
      <t>キキ</t>
    </rPh>
    <rPh sb="4" eb="6">
      <t>ダイスウ</t>
    </rPh>
    <rPh sb="8" eb="10">
      <t>ナイゾウ</t>
    </rPh>
    <rPh sb="14" eb="15">
      <t>フク</t>
    </rPh>
    <phoneticPr fontId="8"/>
  </si>
  <si>
    <t>設　置　場　所</t>
    <rPh sb="0" eb="1">
      <t>セツ</t>
    </rPh>
    <rPh sb="2" eb="3">
      <t>チ</t>
    </rPh>
    <rPh sb="4" eb="5">
      <t>バ</t>
    </rPh>
    <rPh sb="6" eb="7">
      <t>ショ</t>
    </rPh>
    <phoneticPr fontId="8"/>
  </si>
  <si>
    <t>コンピュータ教室</t>
    <rPh sb="6" eb="8">
      <t>キョウシツ</t>
    </rPh>
    <phoneticPr fontId="8"/>
  </si>
  <si>
    <t>普通教室</t>
    <rPh sb="0" eb="2">
      <t>フツウ</t>
    </rPh>
    <phoneticPr fontId="8"/>
  </si>
  <si>
    <t>特別教室</t>
    <phoneticPr fontId="8"/>
  </si>
  <si>
    <t>その他</t>
  </si>
  <si>
    <t>①実物投影機</t>
    <rPh sb="1" eb="3">
      <t>ジツブツ</t>
    </rPh>
    <rPh sb="3" eb="6">
      <t>トウエイキ</t>
    </rPh>
    <phoneticPr fontId="8"/>
  </si>
  <si>
    <t>②プロジェクタ</t>
    <phoneticPr fontId="8"/>
  </si>
  <si>
    <t>③大型ディスプレイ</t>
    <rPh sb="1" eb="3">
      <t>オオガタ</t>
    </rPh>
    <phoneticPr fontId="8"/>
  </si>
  <si>
    <t>④電子黒板</t>
    <rPh sb="1" eb="3">
      <t>デンシ</t>
    </rPh>
    <rPh sb="3" eb="5">
      <t>コクバン</t>
    </rPh>
    <phoneticPr fontId="8"/>
  </si>
  <si>
    <t>⑤充電保管庫</t>
    <rPh sb="1" eb="3">
      <t>ジュウデン</t>
    </rPh>
    <rPh sb="3" eb="6">
      <t>ホカンコ</t>
    </rPh>
    <phoneticPr fontId="8"/>
  </si>
  <si>
    <t>⑥モバイルバッテリー</t>
    <phoneticPr fontId="8"/>
  </si>
  <si>
    <t>機器の設置場所は、主として利用している教室等により分類すること。</t>
    <rPh sb="0" eb="2">
      <t>キキ</t>
    </rPh>
    <rPh sb="3" eb="5">
      <t>セッチ</t>
    </rPh>
    <rPh sb="5" eb="7">
      <t>バショ</t>
    </rPh>
    <rPh sb="9" eb="10">
      <t>シュ</t>
    </rPh>
    <rPh sb="13" eb="15">
      <t>リヨウ</t>
    </rPh>
    <rPh sb="19" eb="22">
      <t>キョウシツトウ</t>
    </rPh>
    <rPh sb="25" eb="27">
      <t>ブンルイ</t>
    </rPh>
    <phoneticPr fontId="8"/>
  </si>
  <si>
    <r>
      <t>②</t>
    </r>
    <r>
      <rPr>
        <sz val="11"/>
        <rFont val="ＭＳ Ｐゴシック"/>
        <family val="3"/>
        <charset val="128"/>
      </rPr>
      <t>及び③のうち、電子黒板として使用するものについては、④でカウントすること。</t>
    </r>
    <rPh sb="1" eb="2">
      <t>オヨ</t>
    </rPh>
    <phoneticPr fontId="8"/>
  </si>
  <si>
    <t>③には、教室の明るさや教室の後方からの視認性を考慮した画面サイズを有するのものを計上すること。</t>
    <rPh sb="4" eb="6">
      <t>キョウシツ</t>
    </rPh>
    <rPh sb="7" eb="8">
      <t>アカ</t>
    </rPh>
    <rPh sb="11" eb="13">
      <t>キョウシツ</t>
    </rPh>
    <rPh sb="14" eb="16">
      <t>コウホウ</t>
    </rPh>
    <rPh sb="19" eb="22">
      <t>シニンセイ</t>
    </rPh>
    <rPh sb="23" eb="25">
      <t>コウリョ</t>
    </rPh>
    <rPh sb="27" eb="29">
      <t>ガメン</t>
    </rPh>
    <rPh sb="33" eb="34">
      <t>ユウ</t>
    </rPh>
    <rPh sb="40" eb="42">
      <t>ケイジョウ</t>
    </rPh>
    <phoneticPr fontId="8"/>
  </si>
  <si>
    <r>
      <rPr>
        <sz val="11"/>
        <rFont val="ＭＳ Ｐゴシック"/>
        <family val="3"/>
        <charset val="128"/>
      </rPr>
      <t>⑤は、学習者用コンピュータの充電・保管を行う機器をいう。</t>
    </r>
    <rPh sb="3" eb="6">
      <t>ガクシュウシャ</t>
    </rPh>
    <rPh sb="6" eb="7">
      <t>ヨウ</t>
    </rPh>
    <rPh sb="14" eb="16">
      <t>ジュウデン</t>
    </rPh>
    <rPh sb="17" eb="19">
      <t>ホカン</t>
    </rPh>
    <rPh sb="20" eb="21">
      <t>オコナ</t>
    </rPh>
    <rPh sb="22" eb="24">
      <t>キキ</t>
    </rPh>
    <phoneticPr fontId="8"/>
  </si>
  <si>
    <t>⑥は、持ち運び用の充電器をいう。</t>
    <rPh sb="3" eb="4">
      <t>モ</t>
    </rPh>
    <rPh sb="5" eb="6">
      <t>ハコ</t>
    </rPh>
    <rPh sb="7" eb="8">
      <t>ヨウ</t>
    </rPh>
    <rPh sb="9" eb="12">
      <t>ジュウデンキ</t>
    </rPh>
    <phoneticPr fontId="8"/>
  </si>
  <si>
    <t>体育館に設置しているものについては「その他」に含めてカウントすること。なお、調査項目２（２）では体育館は単独で調査対象となっている点に注意すること。</t>
    <rPh sb="0" eb="3">
      <t>タイイクカン</t>
    </rPh>
    <rPh sb="4" eb="6">
      <t>セッチ</t>
    </rPh>
    <rPh sb="20" eb="21">
      <t>タ</t>
    </rPh>
    <rPh sb="23" eb="24">
      <t>フク</t>
    </rPh>
    <rPh sb="38" eb="42">
      <t>チョウサコウモク</t>
    </rPh>
    <rPh sb="48" eb="51">
      <t>タイイクカン</t>
    </rPh>
    <rPh sb="52" eb="54">
      <t>タンドク</t>
    </rPh>
    <rPh sb="55" eb="57">
      <t>チョウサ</t>
    </rPh>
    <rPh sb="57" eb="59">
      <t>タイショウ</t>
    </rPh>
    <rPh sb="65" eb="66">
      <t>テン</t>
    </rPh>
    <rPh sb="67" eb="69">
      <t>チュウイ</t>
    </rPh>
    <phoneticPr fontId="8"/>
  </si>
  <si>
    <t>校務支援システムの整備状況</t>
    <phoneticPr fontId="8"/>
  </si>
  <si>
    <t>①</t>
  </si>
  <si>
    <t>統合型校務支援システムの導入の有無　　（選択）</t>
    <phoneticPr fontId="8"/>
  </si>
  <si>
    <t>統合型校務支援システムを導入している</t>
    <rPh sb="0" eb="3">
      <t>トウゴウガタ</t>
    </rPh>
    <rPh sb="3" eb="5">
      <t>コウム</t>
    </rPh>
    <rPh sb="5" eb="7">
      <t>シエン</t>
    </rPh>
    <rPh sb="12" eb="14">
      <t>ドウニュウ</t>
    </rPh>
    <phoneticPr fontId="8"/>
  </si>
  <si>
    <t>統合型校務支援システムを導入していない</t>
    <rPh sb="0" eb="3">
      <t>トウゴウガタ</t>
    </rPh>
    <rPh sb="3" eb="7">
      <t>コウムシエン</t>
    </rPh>
    <rPh sb="12" eb="14">
      <t>ドウニュウ</t>
    </rPh>
    <phoneticPr fontId="8"/>
  </si>
  <si>
    <t>「統合型校務支援システム」とは、教務系（成績処理、出欠管理、時数等）・保健系（健康診断票、保健室管理等）、指導要録等の学籍関係、学校事務系など</t>
    <rPh sb="1" eb="4">
      <t>トウゴウガタ</t>
    </rPh>
    <rPh sb="16" eb="18">
      <t>キョウム</t>
    </rPh>
    <rPh sb="18" eb="19">
      <t>ケイ</t>
    </rPh>
    <rPh sb="20" eb="22">
      <t>セイセキ</t>
    </rPh>
    <rPh sb="22" eb="24">
      <t>ショリ</t>
    </rPh>
    <rPh sb="25" eb="27">
      <t>シュッケツ</t>
    </rPh>
    <rPh sb="27" eb="29">
      <t>カンリ</t>
    </rPh>
    <rPh sb="30" eb="32">
      <t>ジスウ</t>
    </rPh>
    <rPh sb="32" eb="33">
      <t>トウ</t>
    </rPh>
    <phoneticPr fontId="8"/>
  </si>
  <si>
    <t>統合して機能を有しているシステムのことをいう。</t>
    <phoneticPr fontId="8"/>
  </si>
  <si>
    <t>なお、教職員等が作成したエクセルやアクセス等のマクロプログラムは含まない。</t>
    <phoneticPr fontId="8"/>
  </si>
  <si>
    <r>
      <t>遠隔教育の実施</t>
    </r>
    <r>
      <rPr>
        <sz val="11"/>
        <rFont val="ＭＳ Ｐゴシック"/>
        <family val="3"/>
        <charset val="128"/>
      </rPr>
      <t>状況等</t>
    </r>
    <rPh sb="0" eb="2">
      <t>エンカク</t>
    </rPh>
    <rPh sb="2" eb="4">
      <t>キョウイク</t>
    </rPh>
    <rPh sb="5" eb="7">
      <t>ジッシ</t>
    </rPh>
    <rPh sb="7" eb="9">
      <t>ジョウキョウ</t>
    </rPh>
    <rPh sb="9" eb="10">
      <t>ナド</t>
    </rPh>
    <phoneticPr fontId="32"/>
  </si>
  <si>
    <t>①遠隔教育の実施状況　　（選択）</t>
    <rPh sb="8" eb="10">
      <t>ジョウキョウ</t>
    </rPh>
    <rPh sb="13" eb="15">
      <t>センタク</t>
    </rPh>
    <phoneticPr fontId="8"/>
  </si>
  <si>
    <t>実施している</t>
    <rPh sb="0" eb="2">
      <t>ジッシ</t>
    </rPh>
    <phoneticPr fontId="8"/>
  </si>
  <si>
    <t>意向はあるが、実施できていない</t>
    <rPh sb="0" eb="2">
      <t>イコウ</t>
    </rPh>
    <rPh sb="7" eb="9">
      <t>ジッシ</t>
    </rPh>
    <phoneticPr fontId="8"/>
  </si>
  <si>
    <t>実施していない</t>
    <rPh sb="0" eb="2">
      <t>ジッシ</t>
    </rPh>
    <phoneticPr fontId="8"/>
  </si>
  <si>
    <t>「遠隔教育」とは、遠隔システムを活用した同時双方向型で行う教育をいう。</t>
    <rPh sb="1" eb="3">
      <t>エンカク</t>
    </rPh>
    <rPh sb="3" eb="5">
      <t>キョウイク</t>
    </rPh>
    <rPh sb="9" eb="11">
      <t>エンカク</t>
    </rPh>
    <rPh sb="16" eb="18">
      <t>カツヨウ</t>
    </rPh>
    <rPh sb="20" eb="22">
      <t>ドウジ</t>
    </rPh>
    <rPh sb="22" eb="25">
      <t>ソウホウコウ</t>
    </rPh>
    <rPh sb="25" eb="26">
      <t>ガタ</t>
    </rPh>
    <rPh sb="27" eb="28">
      <t>オコナ</t>
    </rPh>
    <rPh sb="29" eb="31">
      <t>キョウイク</t>
    </rPh>
    <phoneticPr fontId="8"/>
  </si>
  <si>
    <t>教育課程において、教科等や学年、時間や頻度を問わず1度でも遠隔教育を行っていれば、「実施している」と選択すること。</t>
    <rPh sb="0" eb="2">
      <t>キョウイク</t>
    </rPh>
    <rPh sb="2" eb="4">
      <t>カテイ</t>
    </rPh>
    <rPh sb="9" eb="11">
      <t>キョウカ</t>
    </rPh>
    <rPh sb="11" eb="12">
      <t>トウ</t>
    </rPh>
    <rPh sb="13" eb="15">
      <t>ガクネン</t>
    </rPh>
    <rPh sb="16" eb="18">
      <t>ジカン</t>
    </rPh>
    <rPh sb="19" eb="21">
      <t>ヒンド</t>
    </rPh>
    <rPh sb="22" eb="23">
      <t>ト</t>
    </rPh>
    <rPh sb="26" eb="27">
      <t>ド</t>
    </rPh>
    <rPh sb="29" eb="31">
      <t>エンカク</t>
    </rPh>
    <rPh sb="31" eb="33">
      <t>キョウイク</t>
    </rPh>
    <rPh sb="34" eb="35">
      <t>オコナ</t>
    </rPh>
    <rPh sb="37" eb="39">
      <t>ジッシ</t>
    </rPh>
    <phoneticPr fontId="8"/>
  </si>
  <si>
    <t>②遠隔教育の実施形態　　（選択）</t>
    <phoneticPr fontId="8"/>
  </si>
  <si>
    <t>（①の回答が１の場合、回答すること。）</t>
    <phoneticPr fontId="8"/>
  </si>
  <si>
    <t>・　合同授業型</t>
    <phoneticPr fontId="8"/>
  </si>
  <si>
    <t>・　教師支援型</t>
    <phoneticPr fontId="8"/>
  </si>
  <si>
    <t>・　教科・科目充実型</t>
    <phoneticPr fontId="8"/>
  </si>
  <si>
    <t>・　個々の児童生徒の状況に応じた遠隔教育</t>
    <phoneticPr fontId="8"/>
  </si>
  <si>
    <t>「合同授業型」とは、教師が児童生徒等に対面で授業を行う複数の教室等を遠隔により接続することで、児童生徒が</t>
    <phoneticPr fontId="8"/>
  </si>
  <si>
    <t>多様な意見や考えに触れたり、協働して学習に取り組んだりする機会の充実を図る遠隔教育の形態をいう。</t>
    <phoneticPr fontId="8"/>
  </si>
  <si>
    <t>「教師支援型」とは、外部人材等の専門家と、児童生徒や教師がいる教室等を遠隔により接続することで、児童生徒の学習活動の質を高めるとともに、</t>
    <phoneticPr fontId="8"/>
  </si>
  <si>
    <t>教師の資質向上を図る遠隔教育の形態をいう。</t>
    <phoneticPr fontId="8"/>
  </si>
  <si>
    <t>「教科・科目充実型」とは、学校教育法施行規則第77条の２（中学校等）、第88条の３（高等学校等）に基づき、当該教科の免許状を保有する教師による</t>
    <phoneticPr fontId="8"/>
  </si>
  <si>
    <t>授業を遠隔により提供することで、生徒の多様な科目選択を可能とすること等により、学習機会の充実を図るものをいう。なお、小学校での活用は想定されない。</t>
    <phoneticPr fontId="8"/>
  </si>
  <si>
    <t>一つの遠隔授業が「合同授業型」、「教師支援型」、「教科・科目充実型」の複数の類型に該当する場合は、当てはまる類型全てについて、１を選択すること。</t>
    <rPh sb="49" eb="50">
      <t>ア</t>
    </rPh>
    <rPh sb="54" eb="56">
      <t>ルイケイ</t>
    </rPh>
    <rPh sb="56" eb="57">
      <t>スベ</t>
    </rPh>
    <rPh sb="65" eb="67">
      <t>センタク</t>
    </rPh>
    <phoneticPr fontId="8"/>
  </si>
  <si>
    <t>「個々の児童生徒の状況に応じた遠隔教育」とは、外国人児童生徒等への日本語指導、病気療養児・不登校児童生徒等に対する学習指導等の</t>
    <phoneticPr fontId="8"/>
  </si>
  <si>
    <t>個々の児童生徒の状況に応じた遠隔教育の形態をいう。</t>
    <phoneticPr fontId="8"/>
  </si>
  <si>
    <t>③遠隔教育の実施頻度　　（選択）　　　　</t>
    <phoneticPr fontId="8"/>
  </si>
  <si>
    <t>ほぼ毎日</t>
    <phoneticPr fontId="8"/>
  </si>
  <si>
    <t>週３日以上</t>
    <rPh sb="2" eb="3">
      <t>ニチ</t>
    </rPh>
    <phoneticPr fontId="8"/>
  </si>
  <si>
    <t>週１日以上</t>
    <rPh sb="2" eb="3">
      <t>ニチ</t>
    </rPh>
    <phoneticPr fontId="8"/>
  </si>
  <si>
    <t>月１日以上</t>
    <rPh sb="2" eb="3">
      <t>ニチ</t>
    </rPh>
    <phoneticPr fontId="8"/>
  </si>
  <si>
    <t>年に３日以上</t>
    <rPh sb="3" eb="4">
      <t>ニチ</t>
    </rPh>
    <phoneticPr fontId="8"/>
  </si>
  <si>
    <t>年に３日未満</t>
    <rPh sb="3" eb="4">
      <t>ニチ</t>
    </rPh>
    <phoneticPr fontId="8"/>
  </si>
  <si>
    <t>教員のＩＣＴ活用指導力の状況(※令和7年３月１日現在の教員について回答すること。)</t>
    <rPh sb="12" eb="14">
      <t>ジョウキョウ</t>
    </rPh>
    <phoneticPr fontId="8"/>
  </si>
  <si>
    <t>教員のＩＣＴ活用指導力の状況（令和６年度において授業を担当している教員）</t>
    <rPh sb="15" eb="17">
      <t>レイワ</t>
    </rPh>
    <phoneticPr fontId="8"/>
  </si>
  <si>
    <t>（単位：人）</t>
    <phoneticPr fontId="8"/>
  </si>
  <si>
    <t>できる</t>
    <phoneticPr fontId="8"/>
  </si>
  <si>
    <t>やや
できる</t>
    <phoneticPr fontId="8"/>
  </si>
  <si>
    <t>あまり
できない</t>
    <phoneticPr fontId="8"/>
  </si>
  <si>
    <t>ほとんど
できない</t>
    <phoneticPr fontId="8"/>
  </si>
  <si>
    <t>Ａ　教材研究・指導の準備・評価・校務などにICTを活用する能力</t>
    <phoneticPr fontId="8"/>
  </si>
  <si>
    <t>Ａ－１　教育効果を上げるために，コンピュータやインターネットなどの利用場面を計画して活用する。</t>
    <phoneticPr fontId="8"/>
  </si>
  <si>
    <t>Ａ－２　授業で使う教材や校務分掌に必要な資料などを集めたり，保護者・地域との連携に必要な情報を発信したりするためにインターネットなどを活用する。</t>
    <phoneticPr fontId="8"/>
  </si>
  <si>
    <t>Ａ－３　授業に必要なプリントや提示資料，学級経営や校務分掌に必要な文書や資料などを作成するために，ワープロソフト，表計算ソフトやプレゼンテーションソフトなどを活用する。</t>
    <phoneticPr fontId="8"/>
  </si>
  <si>
    <t>Ａ－４　学習状況を把握するために児童生徒の作品・レポート・ワークシートなどをコンピュータなどを活用して記録・整理し，評価に活用する。</t>
    <phoneticPr fontId="8"/>
  </si>
  <si>
    <t>Ｂ　授業にＩＣＴを活用して指導する能力</t>
    <phoneticPr fontId="8"/>
  </si>
  <si>
    <t>Ｂ－１　児童生徒の興味・関心を高めたり，課題を明確につかませたり，学習内容を的確にまとめさせたりするために，コンピュータや提示装置などを活用して資料などを効果的に提示する。</t>
    <phoneticPr fontId="8"/>
  </si>
  <si>
    <t>Ｂ－２　児童生徒に互いの意見・考え方・作品などを共有させたり，比較検討させたりするために，コンピュータや提示装置などを活用して児童生徒の意見などを効果的に提示する。</t>
    <phoneticPr fontId="8"/>
  </si>
  <si>
    <t>Ｂ－３　知識の定着や技能の習熟をねらいとして，学習用ソフトウェアなどを活用して，繰り返し学習する課題や児童生徒一人一人の理解・習熟の程度に応じた課題などに取り組ませる。</t>
    <phoneticPr fontId="8"/>
  </si>
  <si>
    <t>Ｂ－４　グループで話し合って考えをまとめたり，協働してレポート・資料・作品などを制作したりするなどの学習の際に，コンピュータやソフトウェアなどを効果的に活用させる。</t>
    <phoneticPr fontId="8"/>
  </si>
  <si>
    <t>Ｃ　児童生徒のＩＣＴ活用を指導する能力</t>
    <rPh sb="4" eb="6">
      <t>セイト</t>
    </rPh>
    <phoneticPr fontId="8"/>
  </si>
  <si>
    <t>Ｃ－１　学習活動に必要な，コンピュータなどの基本的な操作技能（文字入力やファイル操作など）を児童生徒が身に付けることができるように指導する。</t>
    <phoneticPr fontId="8"/>
  </si>
  <si>
    <t>Ｃ－２　児童生徒がコンピュータやインターネットなどを活用して，情報を収集したり，目的に応じた情報や信頼できる情報を選択したりできるように指導する。</t>
    <phoneticPr fontId="8"/>
  </si>
  <si>
    <t>Ｃ－３　児童生徒がワープロソフト・表計算ソフト・プレゼンテーションソフトなどを活用して，調べたことや自分の考えを整理したり，文章・表・グラフ・図などに分かりやすくまとめたりすることができるように指導する。</t>
    <phoneticPr fontId="8"/>
  </si>
  <si>
    <t>Ｃ－４　児童生徒が互いの考えを交換し共有して話合いなどができるように，コンピュータやソフトウェアなどを活用することを指導する。</t>
    <phoneticPr fontId="8"/>
  </si>
  <si>
    <t>Ｄ　情報活用の基盤となる知識や態度について指導する能力</t>
    <phoneticPr fontId="8"/>
  </si>
  <si>
    <t>Ｄ－１　児童生徒が情報社会への参画にあたって自らの行動に責任を持ち，相手のことを考え，自他の権利を尊重して，ルールやマナーを守って情報を集めたり発信したりできるように指導する。</t>
    <phoneticPr fontId="8"/>
  </si>
  <si>
    <t>Ｄ－２　児童生徒がインターネットなどを利用する際に，反社会的な行為や違法な行為，ネット犯罪などの危険を適切に回避したり，健康面に留意して適切に利用したりできるように指導する。</t>
    <phoneticPr fontId="8"/>
  </si>
  <si>
    <t>Ｄ－３　児童生徒が情報セキュリティの基本的な知識を身に付け，パスワードを適切に設定・管理するなど，コンピュータやインターネットを安全に利用できるように指導する。</t>
    <phoneticPr fontId="8"/>
  </si>
  <si>
    <t>Ｄ－４　児童生徒がコンピュータやインターネットの便利さに気付き，学習に活用したり，その仕組みを理解したりしようとする意欲が育まれるように指導する。</t>
    <phoneticPr fontId="8"/>
  </si>
  <si>
    <t>（　（ 1 ）の回答に当たって留意する事項　）</t>
    <phoneticPr fontId="8"/>
  </si>
  <si>
    <t>現在活用（指導）できる環境にない方、今まで実際に活用（指導）する機会がなかった方においても、</t>
    <phoneticPr fontId="8"/>
  </si>
  <si>
    <r>
      <t>活用（指導）が必要な場面を想定して</t>
    </r>
    <r>
      <rPr>
        <sz val="11"/>
        <rFont val="ＭＳ Ｐゴシック"/>
        <family val="3"/>
        <charset val="128"/>
      </rPr>
      <t>回答すること。</t>
    </r>
    <rPh sb="17" eb="19">
      <t>カイトウ</t>
    </rPh>
    <phoneticPr fontId="8"/>
  </si>
  <si>
    <t>選択肢の定義については別添FAQを参照すること。</t>
    <phoneticPr fontId="8"/>
  </si>
  <si>
    <t>研修の受講状況</t>
    <rPh sb="0" eb="2">
      <t>ケンシュウ</t>
    </rPh>
    <rPh sb="3" eb="5">
      <t>ジュコウ</t>
    </rPh>
    <rPh sb="5" eb="7">
      <t>ジョウキョウ</t>
    </rPh>
    <phoneticPr fontId="8"/>
  </si>
  <si>
    <t>①教員のＩＣＴ活用指導力の状況の各項目に関する研修を令和6年度中に受講した教員数</t>
    <phoneticPr fontId="8"/>
  </si>
  <si>
    <t>人</t>
    <rPh sb="0" eb="1">
      <t>ヒト</t>
    </rPh>
    <phoneticPr fontId="8"/>
  </si>
  <si>
    <t>１人の教員が複数の研修を受講している場合も、「１人」とカウントすること。（実人数）</t>
    <rPh sb="0" eb="2">
      <t>ヒトリ</t>
    </rPh>
    <rPh sb="3" eb="5">
      <t>キョウイン</t>
    </rPh>
    <rPh sb="6" eb="8">
      <t>フクスウ</t>
    </rPh>
    <rPh sb="9" eb="11">
      <t>ケンシュウ</t>
    </rPh>
    <rPh sb="12" eb="14">
      <t>ジュコウ</t>
    </rPh>
    <rPh sb="18" eb="20">
      <t>バアイ</t>
    </rPh>
    <rPh sb="23" eb="25">
      <t>ヒトリ</t>
    </rPh>
    <rPh sb="37" eb="38">
      <t>ジツ</t>
    </rPh>
    <rPh sb="38" eb="40">
      <t>ニンズウ</t>
    </rPh>
    <phoneticPr fontId="8"/>
  </si>
  <si>
    <t>令和７年３月末日までの間に受講予定の教員も含む。</t>
    <phoneticPr fontId="8"/>
  </si>
  <si>
    <t>②受講した研修の実施主体</t>
    <rPh sb="1" eb="3">
      <t>ジュコウ</t>
    </rPh>
    <rPh sb="5" eb="7">
      <t>ケンシュウ</t>
    </rPh>
    <rPh sb="8" eb="10">
      <t>ジッシ</t>
    </rPh>
    <rPh sb="10" eb="12">
      <t>シュタイ</t>
    </rPh>
    <phoneticPr fontId="8"/>
  </si>
  <si>
    <t>（①の回答が、0の場合を除き、回答すること）　　　　　</t>
    <rPh sb="3" eb="5">
      <t>カイトウ</t>
    </rPh>
    <rPh sb="9" eb="11">
      <t>バアイ</t>
    </rPh>
    <rPh sb="12" eb="13">
      <t>ノゾ</t>
    </rPh>
    <rPh sb="15" eb="17">
      <t>カイトウ</t>
    </rPh>
    <phoneticPr fontId="8"/>
  </si>
  <si>
    <t>（下記に参加回数を記入（複数回答可））</t>
  </si>
  <si>
    <t>・国・独立行政法人</t>
    <rPh sb="1" eb="2">
      <t>クニ</t>
    </rPh>
    <rPh sb="3" eb="5">
      <t>ドクリツ</t>
    </rPh>
    <rPh sb="5" eb="7">
      <t>ギョウセイ</t>
    </rPh>
    <rPh sb="7" eb="9">
      <t>ホウジン</t>
    </rPh>
    <phoneticPr fontId="8"/>
  </si>
  <si>
    <t>回</t>
    <rPh sb="0" eb="1">
      <t>カイ</t>
    </rPh>
    <phoneticPr fontId="8"/>
  </si>
  <si>
    <t>・都道府県</t>
    <rPh sb="1" eb="5">
      <t>トドウフケン</t>
    </rPh>
    <phoneticPr fontId="8"/>
  </si>
  <si>
    <t>・市（区）町村</t>
    <rPh sb="1" eb="2">
      <t>シ</t>
    </rPh>
    <rPh sb="3" eb="4">
      <t>ク</t>
    </rPh>
    <rPh sb="5" eb="7">
      <t>チョウソン</t>
    </rPh>
    <phoneticPr fontId="8"/>
  </si>
  <si>
    <t>・学校</t>
    <rPh sb="1" eb="3">
      <t>ガッコウ</t>
    </rPh>
    <phoneticPr fontId="8"/>
  </si>
  <si>
    <t>・教科等の研究会</t>
    <rPh sb="1" eb="4">
      <t>キョウカトウ</t>
    </rPh>
    <rPh sb="5" eb="8">
      <t>ケンキュウカイ</t>
    </rPh>
    <phoneticPr fontId="8"/>
  </si>
  <si>
    <t>・民間（企業、NPO等)</t>
    <rPh sb="1" eb="3">
      <t>ミンカン</t>
    </rPh>
    <rPh sb="4" eb="6">
      <t>キギョウ</t>
    </rPh>
    <rPh sb="10" eb="11">
      <t>トウ</t>
    </rPh>
    <phoneticPr fontId="8"/>
  </si>
  <si>
    <t>・各種学会</t>
    <rPh sb="1" eb="3">
      <t>カクシュ</t>
    </rPh>
    <rPh sb="3" eb="5">
      <t>ガッカイ</t>
    </rPh>
    <phoneticPr fontId="8"/>
  </si>
  <si>
    <t>・その他</t>
    <rPh sb="3" eb="4">
      <t>タ</t>
    </rPh>
    <phoneticPr fontId="8"/>
  </si>
  <si>
    <t>複数の教員が同一の研修を受講している場合は、「参加人数×参加回数」（のべ参加</t>
    <rPh sb="0" eb="2">
      <t>フクスウ</t>
    </rPh>
    <rPh sb="3" eb="5">
      <t>キョウイン</t>
    </rPh>
    <rPh sb="6" eb="8">
      <t>ドウイツ</t>
    </rPh>
    <rPh sb="9" eb="11">
      <t>ケンシュウ</t>
    </rPh>
    <rPh sb="12" eb="14">
      <t>ジュコウ</t>
    </rPh>
    <rPh sb="18" eb="20">
      <t>バアイ</t>
    </rPh>
    <rPh sb="23" eb="25">
      <t>サンカ</t>
    </rPh>
    <rPh sb="25" eb="27">
      <t>ニンズウ</t>
    </rPh>
    <rPh sb="28" eb="30">
      <t>サンカ</t>
    </rPh>
    <rPh sb="30" eb="32">
      <t>カイスウ</t>
    </rPh>
    <rPh sb="36" eb="38">
      <t>サンカ</t>
    </rPh>
    <phoneticPr fontId="8"/>
  </si>
  <si>
    <t>回数）とすること。</t>
    <phoneticPr fontId="8"/>
  </si>
  <si>
    <t>学校コード</t>
    <rPh sb="0" eb="2">
      <t>ガッコウ</t>
    </rPh>
    <phoneticPr fontId="50"/>
  </si>
  <si>
    <t>所在地市町村コード</t>
  </si>
  <si>
    <t>学校種</t>
    <rPh sb="2" eb="3">
      <t>タネ</t>
    </rPh>
    <phoneticPr fontId="50"/>
  </si>
  <si>
    <t>学校名</t>
    <rPh sb="0" eb="2">
      <t>ガッコウ</t>
    </rPh>
    <rPh sb="2" eb="3">
      <t>メイ</t>
    </rPh>
    <phoneticPr fontId="50"/>
  </si>
  <si>
    <t>学校所在地</t>
    <rPh sb="0" eb="5">
      <t>ガッコウショザイチ</t>
    </rPh>
    <phoneticPr fontId="51"/>
  </si>
  <si>
    <t>郵便番号</t>
    <rPh sb="0" eb="4">
      <t>ユウビンバンゴウ</t>
    </rPh>
    <phoneticPr fontId="51"/>
  </si>
  <si>
    <t>都道府県</t>
  </si>
  <si>
    <t>設置者</t>
    <rPh sb="0" eb="3">
      <t>セッチシャ</t>
    </rPh>
    <phoneticPr fontId="50"/>
  </si>
  <si>
    <t>学科設置種別(高等学校のみ)</t>
    <rPh sb="0" eb="2">
      <t>ガッカ</t>
    </rPh>
    <rPh sb="2" eb="4">
      <t>セッチ</t>
    </rPh>
    <rPh sb="4" eb="6">
      <t>シュベツ</t>
    </rPh>
    <rPh sb="7" eb="9">
      <t>コウトウ</t>
    </rPh>
    <rPh sb="9" eb="11">
      <t>ガッコウ</t>
    </rPh>
    <phoneticPr fontId="50"/>
  </si>
  <si>
    <t>対象／
非対象</t>
    <rPh sb="0" eb="2">
      <t>タイショウ</t>
    </rPh>
    <rPh sb="4" eb="7">
      <t>ヒタイショウ</t>
    </rPh>
    <phoneticPr fontId="51"/>
  </si>
  <si>
    <t>B117220100018</t>
  </si>
  <si>
    <t>17201</t>
  </si>
  <si>
    <t>小</t>
    <rPh sb="0" eb="1">
      <t>ショウ</t>
    </rPh>
    <phoneticPr fontId="51"/>
  </si>
  <si>
    <t>金沢市立中村町小学校</t>
  </si>
  <si>
    <t>石川県金沢市中村町２６－１２</t>
  </si>
  <si>
    <t>9218022</t>
  </si>
  <si>
    <t>石川県</t>
  </si>
  <si>
    <t>金沢市</t>
  </si>
  <si>
    <t>対象</t>
  </si>
  <si>
    <t>B117220100027</t>
  </si>
  <si>
    <t>金沢市立十一屋小学校</t>
  </si>
  <si>
    <t>石川県金沢市十一屋町３－４５</t>
  </si>
  <si>
    <t>9218106</t>
  </si>
  <si>
    <t>B117220100036</t>
  </si>
  <si>
    <t>金沢市立泉野小学校</t>
  </si>
  <si>
    <t>石川県金沢市緑が丘４－６４</t>
  </si>
  <si>
    <t>9218117</t>
  </si>
  <si>
    <t>B117220100045</t>
  </si>
  <si>
    <t>金沢市立小立野小学校</t>
  </si>
  <si>
    <t>石川県金沢市小立野４－７－７</t>
  </si>
  <si>
    <t>9200942</t>
  </si>
  <si>
    <t>B117220100054</t>
  </si>
  <si>
    <t>金沢市立南小立野小学校</t>
  </si>
  <si>
    <t>石川県金沢市涌波２－５－１</t>
  </si>
  <si>
    <t>9200953</t>
  </si>
  <si>
    <t>B117220100063</t>
  </si>
  <si>
    <t>金沢市立長田町小学校</t>
  </si>
  <si>
    <t>石川県金沢市長田１－５－４０</t>
  </si>
  <si>
    <t>9200043</t>
  </si>
  <si>
    <t>B117220100072</t>
  </si>
  <si>
    <t>金沢市立諸江町小学校</t>
  </si>
  <si>
    <t>石川県金沢市北安江２－２５－１</t>
  </si>
  <si>
    <t>9200022</t>
  </si>
  <si>
    <t>B117220100090</t>
  </si>
  <si>
    <t>金沢市立森山町小学校</t>
  </si>
  <si>
    <t>石川県金沢市森山２－１３－５０</t>
  </si>
  <si>
    <t>9200843</t>
  </si>
  <si>
    <t>B117220100107</t>
  </si>
  <si>
    <t>金沢市立浅野町小学校</t>
  </si>
  <si>
    <t>石川県金沢市京町３５－１</t>
  </si>
  <si>
    <t>9200848</t>
  </si>
  <si>
    <t>B117220100116</t>
  </si>
  <si>
    <t>金沢市立小坂小学校</t>
  </si>
  <si>
    <t>石川県金沢市小坂町中１４２番地</t>
  </si>
  <si>
    <t>9200811</t>
  </si>
  <si>
    <t>B117220100125</t>
  </si>
  <si>
    <t>金沢市立千坂小学校</t>
  </si>
  <si>
    <t>石川県金沢市千木１－１２５</t>
  </si>
  <si>
    <t>9200002</t>
  </si>
  <si>
    <t>B117220100134</t>
  </si>
  <si>
    <t>金沢市立夕日寺小学校</t>
  </si>
  <si>
    <t>石川県金沢市東長江町に１７番地</t>
  </si>
  <si>
    <t>9200822</t>
  </si>
  <si>
    <t>B117220100143</t>
  </si>
  <si>
    <t>金沢市立大浦小学校</t>
  </si>
  <si>
    <t>石川県金沢市大浦町ヌ８７</t>
  </si>
  <si>
    <t>9200205</t>
  </si>
  <si>
    <t>B117220100152</t>
  </si>
  <si>
    <t>金沢市立浅野川小学校</t>
  </si>
  <si>
    <t>石川県金沢市須崎町チノ４２</t>
  </si>
  <si>
    <t>9200207</t>
  </si>
  <si>
    <t>B117220100161</t>
  </si>
  <si>
    <t>金沢市立鞍月小学校</t>
  </si>
  <si>
    <t>石川県金沢市南新保町リ２７－１</t>
  </si>
  <si>
    <t>9200064</t>
  </si>
  <si>
    <t>B117220100170</t>
  </si>
  <si>
    <t>金沢市立粟崎小学校</t>
  </si>
  <si>
    <t>石川県金沢市粟崎町へ７８</t>
  </si>
  <si>
    <t>9200226</t>
  </si>
  <si>
    <t>B117220100189</t>
  </si>
  <si>
    <t>金沢市立大野町小学校</t>
  </si>
  <si>
    <t>石川県金沢市大野町１丁目１５番地</t>
  </si>
  <si>
    <t>9200331</t>
  </si>
  <si>
    <t>B117220100198</t>
  </si>
  <si>
    <t>金沢市立金石町小学校</t>
  </si>
  <si>
    <t>石川県金沢市金石北４－１－１</t>
  </si>
  <si>
    <t>9200338</t>
  </si>
  <si>
    <t>B117220100205</t>
  </si>
  <si>
    <t>金沢市立大徳小学校</t>
  </si>
  <si>
    <t>石川県金沢市松村６丁目２００</t>
  </si>
  <si>
    <t>9200348</t>
  </si>
  <si>
    <t>B117220100214</t>
  </si>
  <si>
    <t>金沢市立戸板小学校</t>
  </si>
  <si>
    <t>石川県金沢市戸板１丁目１番地</t>
  </si>
  <si>
    <t>9200068</t>
  </si>
  <si>
    <t>B117220100223</t>
  </si>
  <si>
    <t>金沢市立緑小学校</t>
  </si>
  <si>
    <t>石川県金沢市みどり１－１６６</t>
  </si>
  <si>
    <t>9200373</t>
  </si>
  <si>
    <t>B117220100232</t>
  </si>
  <si>
    <t>金沢市立押野小学校</t>
  </si>
  <si>
    <t>石川県金沢市八日市１－１７６</t>
  </si>
  <si>
    <t>9218064</t>
  </si>
  <si>
    <t>B117220100241</t>
  </si>
  <si>
    <t>金沢市立米丸小学校</t>
  </si>
  <si>
    <t>石川県金沢市東力町二１５５番地</t>
  </si>
  <si>
    <t>9218016</t>
  </si>
  <si>
    <t>B117220100250</t>
  </si>
  <si>
    <t>金沢市立三馬小学校</t>
  </si>
  <si>
    <t>石川県金沢市久安６－１５４</t>
  </si>
  <si>
    <t>9218164</t>
  </si>
  <si>
    <t>B117220100269</t>
  </si>
  <si>
    <t>金沢市立富樫小学校</t>
  </si>
  <si>
    <t>石川県金沢市山科３－６－６０</t>
  </si>
  <si>
    <t>9218175</t>
  </si>
  <si>
    <t>B117220100278</t>
  </si>
  <si>
    <t>金沢市立額小学校</t>
  </si>
  <si>
    <t>石川県金沢市額乙丸町イ４１</t>
  </si>
  <si>
    <t>9218146</t>
  </si>
  <si>
    <t>B117220100287</t>
  </si>
  <si>
    <t>金沢市立内川小学校</t>
  </si>
  <si>
    <t>石川県金沢市別所町ヰ１８</t>
  </si>
  <si>
    <t>9201341</t>
  </si>
  <si>
    <t>B117220100296</t>
  </si>
  <si>
    <t>金沢市立湯涌小学校</t>
  </si>
  <si>
    <t>石川県金沢市湯涌荒屋町２３</t>
  </si>
  <si>
    <t>9201122</t>
  </si>
  <si>
    <t>B117220100303</t>
  </si>
  <si>
    <t>金沢市立田上小学校</t>
  </si>
  <si>
    <t>石川県金沢市田上の里２丁目１番地</t>
  </si>
  <si>
    <t>9201156</t>
  </si>
  <si>
    <t>B117220100312</t>
  </si>
  <si>
    <t>金沢市立医王山小学校</t>
  </si>
  <si>
    <t>石川県金沢市二俣町さ２１</t>
  </si>
  <si>
    <t>9201102</t>
  </si>
  <si>
    <t>B117220100321</t>
  </si>
  <si>
    <t>金沢市立森本小学校</t>
  </si>
  <si>
    <t>石川県金沢市南森本町イ１１１</t>
  </si>
  <si>
    <t>9203116</t>
  </si>
  <si>
    <t>B117220100330</t>
  </si>
  <si>
    <t>金沢市立不動寺小学校</t>
  </si>
  <si>
    <t>石川県金沢市不動寺町イ３３番地</t>
  </si>
  <si>
    <t>9200173</t>
  </si>
  <si>
    <t>B117220100349</t>
  </si>
  <si>
    <t>金沢市立花園小学校</t>
  </si>
  <si>
    <t>石川県金沢市今町ヌ３４番地</t>
  </si>
  <si>
    <t>9200106</t>
  </si>
  <si>
    <t>B117220100358</t>
  </si>
  <si>
    <t>金沢市立伏見台小学校</t>
  </si>
  <si>
    <t>石川県金沢市窪５－３３５</t>
  </si>
  <si>
    <t>9218151</t>
  </si>
  <si>
    <t>B117220100367</t>
  </si>
  <si>
    <t>金沢市立扇台小学校</t>
  </si>
  <si>
    <t>石川県金沢市馬替１－３４</t>
  </si>
  <si>
    <t>9218141</t>
  </si>
  <si>
    <t>B117220100376</t>
  </si>
  <si>
    <t>金沢市立三和小学校</t>
  </si>
  <si>
    <t>石川県金沢市矢木１－７４</t>
  </si>
  <si>
    <t>9218066</t>
  </si>
  <si>
    <t>B117220100385</t>
  </si>
  <si>
    <t>金沢市立木曳野小学校</t>
  </si>
  <si>
    <t>石川県金沢市木曳野１丁目１番地</t>
  </si>
  <si>
    <t>9200339</t>
  </si>
  <si>
    <t>B117220100394</t>
  </si>
  <si>
    <t>金沢市立長坂台小学校</t>
  </si>
  <si>
    <t>石川県金沢市長坂３－１４－１</t>
  </si>
  <si>
    <t>9218112</t>
  </si>
  <si>
    <t>B117220100401</t>
  </si>
  <si>
    <t>金沢市立新神田小学校</t>
  </si>
  <si>
    <t>石川県金沢市新神田１－１０－５８</t>
  </si>
  <si>
    <t>9218013</t>
  </si>
  <si>
    <t>B117220100410</t>
  </si>
  <si>
    <t>金沢市立西南部小学校</t>
  </si>
  <si>
    <t>石川県金沢市八日市出町３０４</t>
  </si>
  <si>
    <t>9218063</t>
  </si>
  <si>
    <t>B117220100429</t>
  </si>
  <si>
    <t>金沢市立米泉小学校</t>
  </si>
  <si>
    <t>石川県金沢市米泉町４－１３３－２</t>
  </si>
  <si>
    <t>9218044</t>
  </si>
  <si>
    <t>B117220100438</t>
  </si>
  <si>
    <t>金沢市立四十万小学校</t>
  </si>
  <si>
    <t>石川県金沢市四十万３－１８６</t>
  </si>
  <si>
    <t>9218135</t>
  </si>
  <si>
    <t>B117220100447</t>
  </si>
  <si>
    <t>金沢市立安原小学校</t>
  </si>
  <si>
    <t>石川県金沢市福増町北１０８７</t>
  </si>
  <si>
    <t>9200376</t>
  </si>
  <si>
    <t>B117220100456</t>
  </si>
  <si>
    <t>金沢市立西小学校</t>
  </si>
  <si>
    <t>石川県金沢市駅西新町３－１５－１</t>
  </si>
  <si>
    <t>9200027</t>
  </si>
  <si>
    <t>B117220100465</t>
  </si>
  <si>
    <t>金沢市立中央小学校</t>
  </si>
  <si>
    <t>石川県金沢市玉川町２－１</t>
  </si>
  <si>
    <t>9200865</t>
  </si>
  <si>
    <t>B117220100474</t>
  </si>
  <si>
    <t>金沢市立中央小学校芳斎分校</t>
  </si>
  <si>
    <t>石川県金沢市芳斉２丁目３番８号</t>
  </si>
  <si>
    <t>9200862</t>
  </si>
  <si>
    <t>B117220100483</t>
  </si>
  <si>
    <t>金沢市立三谷小学校</t>
  </si>
  <si>
    <t>石川県金沢市宮野町ニ２７７</t>
  </si>
  <si>
    <t>9200153</t>
  </si>
  <si>
    <t>B117220100492</t>
  </si>
  <si>
    <t>金沢市立明成小学校</t>
  </si>
  <si>
    <t>石川県金沢市瓢箪町５－４８</t>
  </si>
  <si>
    <t>9200845</t>
  </si>
  <si>
    <t>B117220100508</t>
  </si>
  <si>
    <t>金沢市立杜の里小学校</t>
  </si>
  <si>
    <t>石川県金沢市若松町３－２８２</t>
  </si>
  <si>
    <t>9201165</t>
  </si>
  <si>
    <t>B117220100517</t>
  </si>
  <si>
    <t>金沢市立泉小学校</t>
  </si>
  <si>
    <t>石川県金沢市弥生１－２６－１</t>
  </si>
  <si>
    <t>9218036</t>
  </si>
  <si>
    <t>B117220100526</t>
  </si>
  <si>
    <t>金沢市立兼六小学校</t>
  </si>
  <si>
    <t>石川県金沢市兼六元町７－１５</t>
  </si>
  <si>
    <t>9200931</t>
  </si>
  <si>
    <t>B117220100535</t>
  </si>
  <si>
    <t>金沢市立犀桜小学校</t>
    <rPh sb="0" eb="2">
      <t>カナザワ</t>
    </rPh>
    <rPh sb="2" eb="4">
      <t>シリツ</t>
    </rPh>
    <phoneticPr fontId="51"/>
  </si>
  <si>
    <t>石川県金沢市菊川１－２－１５</t>
  </si>
  <si>
    <t>9200967</t>
  </si>
  <si>
    <t>B117220100544</t>
  </si>
  <si>
    <t>金沢市立犀川小学校</t>
    <rPh sb="0" eb="2">
      <t>カナザワ</t>
    </rPh>
    <rPh sb="2" eb="4">
      <t>シリツ</t>
    </rPh>
    <phoneticPr fontId="51"/>
  </si>
  <si>
    <t>石川県金沢市末町２－１４８</t>
  </si>
  <si>
    <t>9201302</t>
  </si>
  <si>
    <t>B117220105451</t>
  </si>
  <si>
    <t>金沢市立朝霧台小学校</t>
  </si>
  <si>
    <t>石川県金沢市田上本町４ー２８</t>
  </si>
  <si>
    <t>9201155</t>
  </si>
  <si>
    <t>B117220200017</t>
  </si>
  <si>
    <t>17202</t>
  </si>
  <si>
    <t>七尾市立小丸山小学校</t>
  </si>
  <si>
    <t>石川県七尾市小島町チ部３</t>
  </si>
  <si>
    <t>9260852</t>
  </si>
  <si>
    <t>七尾市</t>
  </si>
  <si>
    <t>B117220200026</t>
  </si>
  <si>
    <t>七尾市立山王小学校</t>
  </si>
  <si>
    <t>石川県七尾市山王町ツ部３４番地</t>
  </si>
  <si>
    <t>9260052</t>
  </si>
  <si>
    <t>B117220200035</t>
  </si>
  <si>
    <t>七尾市立東湊小学校</t>
  </si>
  <si>
    <t>石川県七尾市佐味町１０部４番地</t>
  </si>
  <si>
    <t>9260011</t>
  </si>
  <si>
    <t>B117220200044</t>
  </si>
  <si>
    <t>七尾市立石崎小学校</t>
  </si>
  <si>
    <t>石川県七尾市石崎町子部４０番地</t>
  </si>
  <si>
    <t>9260172</t>
  </si>
  <si>
    <t>B117220200053</t>
  </si>
  <si>
    <t>七尾市立和倉小学校</t>
  </si>
  <si>
    <t>石川県七尾市和倉町ひばり３ー９０</t>
  </si>
  <si>
    <t>9260176</t>
  </si>
  <si>
    <t>B117220200062</t>
  </si>
  <si>
    <t>七尾市立天神山小学校</t>
  </si>
  <si>
    <t>石川県七尾市本府中町天神山部１</t>
  </si>
  <si>
    <t>9260021</t>
  </si>
  <si>
    <t>B117220200071</t>
  </si>
  <si>
    <t>七尾市立能登島小学校</t>
  </si>
  <si>
    <t>石川県七尾市能登島向田町ろ部１５番地</t>
  </si>
  <si>
    <t>9260211</t>
  </si>
  <si>
    <t>B117220200080</t>
  </si>
  <si>
    <t>七尾市立田鶴浜小学校</t>
  </si>
  <si>
    <t>石川県七尾市田鶴浜町ホの部３６５番地</t>
  </si>
  <si>
    <t>9292121</t>
  </si>
  <si>
    <t>B117220200099</t>
  </si>
  <si>
    <t>七尾市立中島小学校</t>
  </si>
  <si>
    <t>石川県七尾市中島町上町チ部２６番地２</t>
  </si>
  <si>
    <t>9292223</t>
  </si>
  <si>
    <t>B117220200106</t>
  </si>
  <si>
    <t>七尾市立朝日小学校</t>
  </si>
  <si>
    <t>石川県七尾市戊部１７番地の１</t>
  </si>
  <si>
    <t>9260824</t>
  </si>
  <si>
    <t>B117220300016</t>
  </si>
  <si>
    <t>17203</t>
  </si>
  <si>
    <t>小松市立芦城小学校</t>
  </si>
  <si>
    <t>石川県小松市西町２５番地</t>
  </si>
  <si>
    <t>9230927</t>
  </si>
  <si>
    <t>小松市</t>
  </si>
  <si>
    <t>B117220300025</t>
  </si>
  <si>
    <t>小松市立稚松小学校</t>
  </si>
  <si>
    <t>石川県小松市殿町２－７</t>
  </si>
  <si>
    <t>9230919</t>
  </si>
  <si>
    <t>B117220300034</t>
  </si>
  <si>
    <t>小松市立安宅小学校</t>
  </si>
  <si>
    <t>石川県小松市安宅町安宅林５</t>
  </si>
  <si>
    <t>9230003</t>
  </si>
  <si>
    <t>B117220300043</t>
  </si>
  <si>
    <t>小松市立犬丸小学校</t>
  </si>
  <si>
    <t>石川県小松市犬丸町甲６１</t>
  </si>
  <si>
    <t>9230015</t>
  </si>
  <si>
    <t>B117220300052</t>
  </si>
  <si>
    <t>小松市立荒屋小学校</t>
  </si>
  <si>
    <t>石川県小松市荒屋町ほ１</t>
  </si>
  <si>
    <t>9230032</t>
  </si>
  <si>
    <t>B117220300061</t>
  </si>
  <si>
    <t>小松市立第一小学校</t>
  </si>
  <si>
    <t>石川県小松市白江町ハ７３－１</t>
  </si>
  <si>
    <t>9230811</t>
  </si>
  <si>
    <t>B117220300070</t>
  </si>
  <si>
    <t>小松市立苗代小学校</t>
  </si>
  <si>
    <t>石川県小松市北浅井町ヌ１６番地１</t>
  </si>
  <si>
    <t>9230851</t>
  </si>
  <si>
    <t>B117220300089</t>
  </si>
  <si>
    <t>小松市立蓮代寺小学校</t>
  </si>
  <si>
    <t>石川県小松市蓮代寺町ハ丙１６</t>
  </si>
  <si>
    <t>9230843</t>
  </si>
  <si>
    <t>B117220300098</t>
  </si>
  <si>
    <t>小松市立向本折小学校</t>
  </si>
  <si>
    <t>石川県小松市向本折町寅１８８</t>
  </si>
  <si>
    <t>9230961</t>
  </si>
  <si>
    <t>B117220300105</t>
  </si>
  <si>
    <t>小松市立今江小学校</t>
  </si>
  <si>
    <t>石川県小松市今江町６－１６７</t>
  </si>
  <si>
    <t>9230964</t>
  </si>
  <si>
    <t>B117220300114</t>
  </si>
  <si>
    <t>小松市立串小学校</t>
  </si>
  <si>
    <t>石川県小松市串町乙１－１</t>
  </si>
  <si>
    <t>9230965</t>
  </si>
  <si>
    <t>B117220300123</t>
  </si>
  <si>
    <t>小松市立日末小学校</t>
  </si>
  <si>
    <t>石川県小松市日末町ニ－５２</t>
  </si>
  <si>
    <t>9230983</t>
  </si>
  <si>
    <t>B117220300132</t>
  </si>
  <si>
    <t>小松市立符津小学校</t>
  </si>
  <si>
    <t>石川県小松市符津町ハ１００</t>
  </si>
  <si>
    <t>9230302</t>
  </si>
  <si>
    <t>B117220300141</t>
  </si>
  <si>
    <t>小松市立粟津小学校</t>
  </si>
  <si>
    <t>石川県小松市井口町チ２４番地</t>
  </si>
  <si>
    <t>9230316</t>
  </si>
  <si>
    <t>B117220300150</t>
  </si>
  <si>
    <t>小松市立木場小学校</t>
  </si>
  <si>
    <t>石川県小松市木場町わ１</t>
  </si>
  <si>
    <t>9230311</t>
  </si>
  <si>
    <t>B117220300169</t>
  </si>
  <si>
    <t>小松市立矢田野小学校</t>
  </si>
  <si>
    <t>石川県小松市下粟津町ク１０１－１</t>
  </si>
  <si>
    <t>9230304</t>
  </si>
  <si>
    <t>B117220300178</t>
  </si>
  <si>
    <t>小松市立月津小学校</t>
  </si>
  <si>
    <t>石川県小松市月津町ユ１１３</t>
  </si>
  <si>
    <t>9230972</t>
  </si>
  <si>
    <t>B117220300187</t>
  </si>
  <si>
    <t>小松市立那谷小学校</t>
  </si>
  <si>
    <t>石川県小松市那谷町ユ５４</t>
  </si>
  <si>
    <t>9230336</t>
  </si>
  <si>
    <t>B117220300196</t>
  </si>
  <si>
    <t>小松市立国府小学校</t>
  </si>
  <si>
    <t>石川県小松市河田町丁４０番地１</t>
  </si>
  <si>
    <t>9230053</t>
  </si>
  <si>
    <t>B117220300203</t>
  </si>
  <si>
    <t>小松市立中海小学校</t>
  </si>
  <si>
    <t>石川県小松市中海町山林ニ８－１</t>
  </si>
  <si>
    <t>9230071</t>
  </si>
  <si>
    <t>B117220300212</t>
  </si>
  <si>
    <t>小松市立東陵小学校</t>
  </si>
  <si>
    <t>石川県小松市西軽海町１－４１</t>
  </si>
  <si>
    <t>9230825</t>
  </si>
  <si>
    <t>B117220300221</t>
  </si>
  <si>
    <t>小松市立能美小学校</t>
  </si>
  <si>
    <t>石川県小松市能美町ソ５１</t>
  </si>
  <si>
    <t>9230042</t>
  </si>
  <si>
    <t>B117220500014</t>
  </si>
  <si>
    <t>17205</t>
  </si>
  <si>
    <t>珠洲市立上戸小学校</t>
  </si>
  <si>
    <t>石川県珠洲市上戸町寺社５－７４－２</t>
  </si>
  <si>
    <t>9271216</t>
  </si>
  <si>
    <t>珠洲市</t>
  </si>
  <si>
    <t>B117220500023</t>
  </si>
  <si>
    <t>珠洲市立飯田小学校</t>
  </si>
  <si>
    <t>石川県珠洲市飯田町１９部６１番地</t>
  </si>
  <si>
    <t>9271214</t>
  </si>
  <si>
    <t>B117220500032</t>
  </si>
  <si>
    <t>珠洲市立正院小学校</t>
  </si>
  <si>
    <t>石川県珠洲市正院町川尻１－３９</t>
  </si>
  <si>
    <t>9271205</t>
  </si>
  <si>
    <t>B117220500041</t>
  </si>
  <si>
    <t>珠洲市立蛸島小学校</t>
  </si>
  <si>
    <t>石川県珠洲市蛸島町ワ部６９番地</t>
  </si>
  <si>
    <t>9271204</t>
  </si>
  <si>
    <t>B117220500050</t>
  </si>
  <si>
    <t>珠洲市立みさき小学校</t>
  </si>
  <si>
    <t>石川県珠洲市三崎町粟津ロ部１０番地の１</t>
  </si>
  <si>
    <t>9271452</t>
  </si>
  <si>
    <t>B117220500069</t>
  </si>
  <si>
    <t>珠洲市立直小学校</t>
  </si>
  <si>
    <t>石川県珠洲市野々江町二－３８－２</t>
  </si>
  <si>
    <t>9271213</t>
  </si>
  <si>
    <t>B117220500078</t>
  </si>
  <si>
    <t>珠洲市立若山小学校</t>
    <rPh sb="0" eb="2">
      <t>スズ</t>
    </rPh>
    <phoneticPr fontId="51"/>
  </si>
  <si>
    <t>石川県珠洲市若山町古蔵１１の部１００番地の１</t>
    <phoneticPr fontId="51"/>
  </si>
  <si>
    <t>9271239</t>
  </si>
  <si>
    <t>B117220600013</t>
  </si>
  <si>
    <t>17206</t>
  </si>
  <si>
    <t>加賀市立錦城小学校</t>
  </si>
  <si>
    <t>石川県加賀市大聖寺八間道５７</t>
  </si>
  <si>
    <t>9220057</t>
  </si>
  <si>
    <t>加賀市</t>
  </si>
  <si>
    <t>B117220600031</t>
  </si>
  <si>
    <t>加賀市立三谷小学校</t>
  </si>
  <si>
    <t>石川県加賀市直下町ニ丙７３</t>
  </si>
  <si>
    <t>9220825</t>
  </si>
  <si>
    <t>B117220600040</t>
  </si>
  <si>
    <t>加賀市立南郷小学校</t>
  </si>
  <si>
    <t>石川県加賀市吸坂町ヤ２６</t>
  </si>
  <si>
    <t>9220822</t>
  </si>
  <si>
    <t>B117220600059</t>
  </si>
  <si>
    <t>加賀市立橋立小学校</t>
  </si>
  <si>
    <t>石川県加賀市小塩町ろ－１</t>
  </si>
  <si>
    <t>9220553</t>
  </si>
  <si>
    <t>B117220600068</t>
  </si>
  <si>
    <t>加賀市立片山津小学校</t>
  </si>
  <si>
    <t>石川県加賀市片山津町ス丙２１番地</t>
  </si>
  <si>
    <t>9220414</t>
  </si>
  <si>
    <t>B117220600077</t>
  </si>
  <si>
    <t>加賀市立金明小学校</t>
  </si>
  <si>
    <t>石川県加賀市塩浜町１０４</t>
  </si>
  <si>
    <t>9220446</t>
  </si>
  <si>
    <t>B117220600086</t>
  </si>
  <si>
    <t>加賀市立湖北小学校</t>
  </si>
  <si>
    <t>石川県加賀市柴山町ひ９２番地１</t>
  </si>
  <si>
    <t>9220402</t>
  </si>
  <si>
    <t>B117220600095</t>
  </si>
  <si>
    <t>加賀市立動橋小学校</t>
  </si>
  <si>
    <t>石川県加賀市動橋町ヘ１－１</t>
  </si>
  <si>
    <t>9220331</t>
  </si>
  <si>
    <t>B117220600102</t>
  </si>
  <si>
    <t>加賀市立分校小学校</t>
  </si>
  <si>
    <t>石川県加賀市打越町二の２２</t>
  </si>
  <si>
    <t>9220302</t>
  </si>
  <si>
    <t>B117220600111</t>
  </si>
  <si>
    <t>加賀市立作見小学校</t>
  </si>
  <si>
    <t>石川県加賀市作見町ナ１５４番地</t>
  </si>
  <si>
    <t>9220423</t>
  </si>
  <si>
    <t>B117220600120</t>
  </si>
  <si>
    <t>加賀市立山代小学校</t>
  </si>
  <si>
    <t>石川県加賀市山代温泉山背台２－４４－１</t>
  </si>
  <si>
    <t>9220245</t>
  </si>
  <si>
    <t>B117220600139</t>
  </si>
  <si>
    <t>加賀市立庄小学校</t>
  </si>
  <si>
    <t>石川県加賀市庄町ワ１０１－１</t>
  </si>
  <si>
    <t>9220332</t>
  </si>
  <si>
    <t>B117220600148</t>
  </si>
  <si>
    <t>加賀市立東谷口小学校</t>
  </si>
  <si>
    <t>石川県加賀市水田丸町ヌ３６番地１</t>
  </si>
  <si>
    <t>9220265</t>
  </si>
  <si>
    <t>B117220600157</t>
  </si>
  <si>
    <t>加賀市立勅使小学校</t>
  </si>
  <si>
    <t>石川県加賀市勅使町２４－１</t>
  </si>
  <si>
    <t>9220313</t>
  </si>
  <si>
    <t>B117220600166</t>
  </si>
  <si>
    <t>加賀市立錦城東小学校</t>
  </si>
  <si>
    <t>石川県加賀市大聖寺敷地ワ１３番地</t>
  </si>
  <si>
    <t>9220011</t>
  </si>
  <si>
    <t>B117220600175</t>
  </si>
  <si>
    <t>加賀市立山中小学校</t>
  </si>
  <si>
    <t>石川県加賀市山中温泉上野町ル１５－９</t>
  </si>
  <si>
    <t>9220117</t>
  </si>
  <si>
    <t>B117220600184</t>
  </si>
  <si>
    <t>加賀市立河南小学校</t>
  </si>
  <si>
    <t>石川県加賀市山中温泉中田町ニー２５－１</t>
  </si>
  <si>
    <t>9220101</t>
  </si>
  <si>
    <t>B117220700012</t>
  </si>
  <si>
    <t>17207</t>
  </si>
  <si>
    <t>羽咋市立羽咋小学校</t>
  </si>
  <si>
    <t>石川県羽咋市中央町サ９０</t>
  </si>
  <si>
    <t>9250052</t>
  </si>
  <si>
    <t>羽咋市</t>
  </si>
  <si>
    <t>B117220700021</t>
  </si>
  <si>
    <t>羽咋市立粟ノ保小学校</t>
  </si>
  <si>
    <t>石川県羽咋市粟生町キ１－２</t>
  </si>
  <si>
    <t>9250045</t>
  </si>
  <si>
    <t>B117220700049</t>
  </si>
  <si>
    <t>羽咋市立西北台小学校</t>
  </si>
  <si>
    <t>石川県羽咋市滝町ケ１４番地２</t>
  </si>
  <si>
    <t>9250005</t>
  </si>
  <si>
    <t>B117220700058</t>
  </si>
  <si>
    <t>羽咋市立邑知小学校</t>
  </si>
  <si>
    <t>石川県羽咋市飯山町ロ２０</t>
  </si>
  <si>
    <t>9250613</t>
  </si>
  <si>
    <t>B117220700067</t>
  </si>
  <si>
    <t>羽咋市立瑞穂小学校</t>
  </si>
  <si>
    <t>石川県羽咋市深江町ル６１番地１</t>
  </si>
  <si>
    <t>9250022</t>
  </si>
  <si>
    <t>B117220900010</t>
  </si>
  <si>
    <t>17209</t>
  </si>
  <si>
    <t>かほく市立高松小学校</t>
  </si>
  <si>
    <t>石川県かほく市高松ヤ１０</t>
  </si>
  <si>
    <t>9291215</t>
  </si>
  <si>
    <t>かほく市</t>
  </si>
  <si>
    <t>B117220900029</t>
  </si>
  <si>
    <t>かほく市立大海小学校</t>
  </si>
  <si>
    <t>石川県かほく市夏栗ロ－１０</t>
  </si>
  <si>
    <t>9291207</t>
  </si>
  <si>
    <t>B117220900038</t>
  </si>
  <si>
    <t>かほく市立七塚小学校</t>
  </si>
  <si>
    <t>石川県かほく市木津ホ６１－１</t>
  </si>
  <si>
    <t>9291171</t>
  </si>
  <si>
    <t>B117220900047</t>
  </si>
  <si>
    <t>かほく市立外日角小学校</t>
  </si>
  <si>
    <t>石川県かほく市外日角ニ５２番地</t>
  </si>
  <si>
    <t>9291176</t>
  </si>
  <si>
    <t>B117220900056</t>
  </si>
  <si>
    <t>かほく市立宇ノ気小学校</t>
  </si>
  <si>
    <t>石川県かほく市宇野気リ１４７番地</t>
  </si>
  <si>
    <t>9291125</t>
  </si>
  <si>
    <t>B117220900065</t>
  </si>
  <si>
    <t>かほく市立金津小学校</t>
  </si>
  <si>
    <t>石川県かほく市谷カ－３０</t>
  </si>
  <si>
    <t>9291103</t>
  </si>
  <si>
    <t>B117221000017</t>
  </si>
  <si>
    <t>17210</t>
  </si>
  <si>
    <t>白山市立松任小学校</t>
  </si>
  <si>
    <t>石川県白山市末広１－１００</t>
  </si>
  <si>
    <t>9240878</t>
  </si>
  <si>
    <t>白山市</t>
  </si>
  <si>
    <t>B117221000026</t>
  </si>
  <si>
    <t>白山市立蕪城小学校</t>
  </si>
  <si>
    <t>石川県白山市北安田町３５５</t>
  </si>
  <si>
    <t>9240024</t>
  </si>
  <si>
    <t>B117221000035</t>
  </si>
  <si>
    <t>白山市立石川小学校</t>
  </si>
  <si>
    <t>石川県白山市源兵島町３４４</t>
  </si>
  <si>
    <t>9240052</t>
  </si>
  <si>
    <t>B117221000044</t>
  </si>
  <si>
    <t>白山市立松南小学校</t>
  </si>
  <si>
    <t>石川県白山市菅波町１１７１－１</t>
  </si>
  <si>
    <t>9240825</t>
  </si>
  <si>
    <t>B117221000053</t>
  </si>
  <si>
    <t>白山市立北陽小学校</t>
  </si>
  <si>
    <t>石川県白山市新田町２４６</t>
  </si>
  <si>
    <t>9240015</t>
  </si>
  <si>
    <t>B117221000062</t>
  </si>
  <si>
    <t>白山市立松陽小学校</t>
  </si>
  <si>
    <t>石川県白山市笠間町１１５０－１</t>
  </si>
  <si>
    <t>9240063</t>
  </si>
  <si>
    <t>B117221000071</t>
  </si>
  <si>
    <t>白山市立東明小学校</t>
  </si>
  <si>
    <t>石川県白山市徳丸町２０７</t>
  </si>
  <si>
    <t>9240804</t>
  </si>
  <si>
    <t>B117221000080</t>
  </si>
  <si>
    <t>白山市立千代野小学校</t>
  </si>
  <si>
    <t>石川県白山市千代野東４－１</t>
  </si>
  <si>
    <t>9240073</t>
  </si>
  <si>
    <t>B117221000099</t>
  </si>
  <si>
    <t>白山市立旭丘小学校</t>
  </si>
  <si>
    <t>石川県白山市宮永町１４４６－１</t>
  </si>
  <si>
    <t>9240017</t>
  </si>
  <si>
    <t>B117221000106</t>
  </si>
  <si>
    <t>白山市立美川小学校</t>
  </si>
  <si>
    <t>石川県白山市美川和波町ワ－２２９</t>
  </si>
  <si>
    <t>9290231</t>
  </si>
  <si>
    <t>B117221000115</t>
  </si>
  <si>
    <t>白山市立蝶屋小学校</t>
  </si>
  <si>
    <t>石川県白山市井関町ヌ１５番地</t>
  </si>
  <si>
    <t>9290211</t>
  </si>
  <si>
    <t>B117221000124</t>
  </si>
  <si>
    <t>白山市立湊小学校</t>
  </si>
  <si>
    <t>石川県白山市湊町カ３０７</t>
  </si>
  <si>
    <t>9290217</t>
  </si>
  <si>
    <t>B117221000133</t>
  </si>
  <si>
    <t>白山市立朝日小学校</t>
  </si>
  <si>
    <t>石川県白山市鶴来日吉町ロ１１１</t>
  </si>
  <si>
    <t>9202112</t>
  </si>
  <si>
    <t>B117221000142</t>
  </si>
  <si>
    <t>白山市立明光小学校</t>
  </si>
  <si>
    <t>石川県白山市井口町は１－４</t>
  </si>
  <si>
    <t>9202154</t>
  </si>
  <si>
    <t>B117221000151</t>
  </si>
  <si>
    <t>白山市立河内小学校</t>
  </si>
  <si>
    <t>石川県白山市河内町口直海イ８８</t>
  </si>
  <si>
    <t>9202301</t>
  </si>
  <si>
    <t>B117221000160</t>
  </si>
  <si>
    <t>白山市立鳥越小学校</t>
  </si>
  <si>
    <t>石川県白山市上野町オ１番地</t>
  </si>
  <si>
    <t>9202375</t>
  </si>
  <si>
    <t>B117221000179</t>
  </si>
  <si>
    <t>白山市立白峰小学校</t>
  </si>
  <si>
    <t>石川県白山市白峰ニ１１０</t>
  </si>
  <si>
    <t>9202501</t>
  </si>
  <si>
    <t>B117221000188</t>
  </si>
  <si>
    <t>白山市立白嶺小学校</t>
  </si>
  <si>
    <t>石川県白山市瀬戸申６６</t>
  </si>
  <si>
    <t>9202331</t>
  </si>
  <si>
    <t>B117221000197</t>
  </si>
  <si>
    <t>白山市立広陽小学校</t>
  </si>
  <si>
    <t>石川県白山市知気寺町と７７－２</t>
  </si>
  <si>
    <t>9202155</t>
  </si>
  <si>
    <t>B117221100016</t>
  </si>
  <si>
    <t>17211</t>
  </si>
  <si>
    <t>能美市立浜小学校</t>
  </si>
  <si>
    <t>石川県能美市中町カ１４</t>
  </si>
  <si>
    <t>9290123</t>
  </si>
  <si>
    <t>能美市</t>
  </si>
  <si>
    <t>B117221100025</t>
  </si>
  <si>
    <t>能美市立福岡小学校</t>
  </si>
  <si>
    <t>石川県能美市福岡町ハ３５番地</t>
  </si>
  <si>
    <t>9290107</t>
  </si>
  <si>
    <t>B117221100034</t>
  </si>
  <si>
    <t>能美市立寺井小学校</t>
  </si>
  <si>
    <t>石川県能美市寺井町ヨ６０</t>
  </si>
  <si>
    <t>9231121</t>
  </si>
  <si>
    <t>B117221100043</t>
  </si>
  <si>
    <t>能美市立湯野小学校</t>
  </si>
  <si>
    <t>石川県能美市湯谷町へ３０７６</t>
  </si>
  <si>
    <t>9231104</t>
  </si>
  <si>
    <t>B117221100052</t>
  </si>
  <si>
    <t>能美市立粟生小学校</t>
  </si>
  <si>
    <t>石川県能美市粟生町ロ４５番地</t>
  </si>
  <si>
    <t>9231101</t>
  </si>
  <si>
    <t>B117221100061</t>
  </si>
  <si>
    <t>能美市立辰口中央小学校</t>
  </si>
  <si>
    <t>石川県能美市辰口町７３５</t>
  </si>
  <si>
    <t>9231245</t>
  </si>
  <si>
    <t>B117221100070</t>
  </si>
  <si>
    <t>能美市立宮竹小学校</t>
  </si>
  <si>
    <t>石川県能美市宮竹町イ１５３</t>
  </si>
  <si>
    <t>9231205</t>
  </si>
  <si>
    <t>B117221100089</t>
  </si>
  <si>
    <t>能美市立和気小学校</t>
  </si>
  <si>
    <t>石川県能美市和気町イ１４０番地</t>
  </si>
  <si>
    <t>9231224</t>
  </si>
  <si>
    <t>B117221200015</t>
  </si>
  <si>
    <t>17212</t>
  </si>
  <si>
    <t>野々市市立野々市小学校</t>
  </si>
  <si>
    <t>石川県野々市市本町５丁目３番１号</t>
  </si>
  <si>
    <t>9218815</t>
  </si>
  <si>
    <t>野々市市</t>
  </si>
  <si>
    <t>B117221200024</t>
  </si>
  <si>
    <t>野々市市立御園小学校</t>
  </si>
  <si>
    <t>石川県野々市市稲荷４丁目１２８</t>
  </si>
  <si>
    <t>9218805</t>
  </si>
  <si>
    <t>B117221200033</t>
  </si>
  <si>
    <t>野々市市立菅原小学校</t>
  </si>
  <si>
    <t>石川県野々市市菅原町２０－１</t>
  </si>
  <si>
    <t>9218814</t>
  </si>
  <si>
    <t>B117221200042</t>
  </si>
  <si>
    <t>野々市市立富陽小学校</t>
  </si>
  <si>
    <t>石川県野々市市中林５丁目７０</t>
  </si>
  <si>
    <t>9218834</t>
  </si>
  <si>
    <t>B117221200051</t>
  </si>
  <si>
    <t>野々市市立館野小学校</t>
  </si>
  <si>
    <t>石川県野々市市押野３丁目７１</t>
  </si>
  <si>
    <t>9218802</t>
  </si>
  <si>
    <t>B117232400010</t>
  </si>
  <si>
    <t>17324</t>
  </si>
  <si>
    <t>川北町立中島小学校</t>
  </si>
  <si>
    <t>石川県能美郡川北町中島ワ１７</t>
  </si>
  <si>
    <t>9231252</t>
  </si>
  <si>
    <t>川北町</t>
  </si>
  <si>
    <t>B117232400029</t>
  </si>
  <si>
    <t>川北町立川北小学校</t>
  </si>
  <si>
    <t>石川県能美郡川北町壱ツ屋ヲ２５番地１</t>
  </si>
  <si>
    <t>9231267</t>
  </si>
  <si>
    <t>B117232400038</t>
  </si>
  <si>
    <t>川北町立橘小学校</t>
  </si>
  <si>
    <t>石川県能美郡川北町橘ソ６８</t>
  </si>
  <si>
    <t>9231276</t>
  </si>
  <si>
    <t>B117236100014</t>
  </si>
  <si>
    <t>17361</t>
  </si>
  <si>
    <t>津幡町立津幡小学校</t>
  </si>
  <si>
    <t>石川県河北郡津幡町清水り１２３－３</t>
  </si>
  <si>
    <t>9290326</t>
  </si>
  <si>
    <t>津幡町</t>
  </si>
  <si>
    <t>B117236100023</t>
  </si>
  <si>
    <t>津幡町立中条小学校</t>
  </si>
  <si>
    <t>石川県河北郡津幡町字南中条ヘ８１</t>
  </si>
  <si>
    <t>9290343</t>
  </si>
  <si>
    <t>B117236100032</t>
  </si>
  <si>
    <t>津幡町立井上小学校</t>
  </si>
  <si>
    <t>石川県河北郡津幡町井上の荘１－１</t>
  </si>
  <si>
    <t>9290335</t>
  </si>
  <si>
    <t>B117236100041</t>
  </si>
  <si>
    <t>津幡町立刈安小学校</t>
  </si>
  <si>
    <t>石川県河北郡津幡町字刈安イー１</t>
  </si>
  <si>
    <t>9290416</t>
  </si>
  <si>
    <t>B117236100050</t>
  </si>
  <si>
    <t>津幡町立太白台小学校</t>
  </si>
  <si>
    <t>石川県河北郡津幡町字津幡ワ２</t>
  </si>
  <si>
    <t>9290323</t>
  </si>
  <si>
    <t>B117236100069</t>
  </si>
  <si>
    <t>津幡町立笠野小学校</t>
  </si>
  <si>
    <t>石川県河北郡津幡町字山北ワ１１６番地</t>
  </si>
  <si>
    <t>9290464</t>
  </si>
  <si>
    <t>B117236100078</t>
  </si>
  <si>
    <t>津幡町立萩野台小学校</t>
  </si>
  <si>
    <t>石川県河北郡津幡町字七野イ７５</t>
  </si>
  <si>
    <t>9290425</t>
  </si>
  <si>
    <t>B117236100087</t>
  </si>
  <si>
    <t>津幡町立英田小学校</t>
  </si>
  <si>
    <t>石川県河北郡津幡町字能瀬井３６番地</t>
  </si>
  <si>
    <t>9290319</t>
  </si>
  <si>
    <t>B117236100096</t>
  </si>
  <si>
    <t>津幡町立条南小学校</t>
  </si>
  <si>
    <t>石川県河北郡津幡町字太田ろ３</t>
  </si>
  <si>
    <t>9290345</t>
  </si>
  <si>
    <t>B117236500010</t>
  </si>
  <si>
    <t>17365</t>
  </si>
  <si>
    <t>内灘町立向粟崎小学校</t>
  </si>
  <si>
    <t>石川県河北郡内灘町字向粟崎２－３８２</t>
  </si>
  <si>
    <t>9200274</t>
  </si>
  <si>
    <t>内灘町</t>
  </si>
  <si>
    <t>B117236500029</t>
  </si>
  <si>
    <t>内灘町立鶴ケ丘小学校</t>
  </si>
  <si>
    <t>石川県河北郡内灘町字鶴ケ丘２－１６２</t>
  </si>
  <si>
    <t>9200271</t>
  </si>
  <si>
    <t>B117236500038</t>
  </si>
  <si>
    <t>内灘町立西荒屋小学校</t>
  </si>
  <si>
    <t>石川県河北郡内灘町字西荒屋ハ６－７</t>
  </si>
  <si>
    <t>9200262</t>
  </si>
  <si>
    <t>B117236500047</t>
  </si>
  <si>
    <t>内灘町立大根布小学校</t>
  </si>
  <si>
    <t>石川県河北郡内灘町字大根布６－２</t>
  </si>
  <si>
    <t>9200266</t>
  </si>
  <si>
    <t>B117236500065</t>
  </si>
  <si>
    <t>内灘町立清湖小学校</t>
  </si>
  <si>
    <t>石川県河北郡内灘町字向陽台２－２９４</t>
  </si>
  <si>
    <t>9200272</t>
  </si>
  <si>
    <t>B117236500074</t>
  </si>
  <si>
    <t>内灘町立白帆台小学校</t>
  </si>
  <si>
    <t>石川県河北郡内灘町白帆台２丁目１６８番地</t>
  </si>
  <si>
    <t>9200269</t>
  </si>
  <si>
    <t>B117238400017</t>
  </si>
  <si>
    <t>17384</t>
  </si>
  <si>
    <t>志賀町立富来小学校</t>
  </si>
  <si>
    <t>石川県羽咋郡志賀町相神にー８０</t>
  </si>
  <si>
    <t>9250454</t>
  </si>
  <si>
    <t>志賀町</t>
  </si>
  <si>
    <t>B117238400026</t>
  </si>
  <si>
    <t>志賀町立志賀小学校</t>
  </si>
  <si>
    <t>石川県羽咋郡志賀町高浜町マ１４－１</t>
  </si>
  <si>
    <t>9250141</t>
  </si>
  <si>
    <t>B117238600015</t>
  </si>
  <si>
    <t>17386</t>
  </si>
  <si>
    <t>宝達志水町立志雄小学校</t>
  </si>
  <si>
    <t>石川県羽咋郡宝達志水町子浦ツ１８</t>
  </si>
  <si>
    <t>9291425</t>
  </si>
  <si>
    <t>宝達志水町</t>
  </si>
  <si>
    <t>B117238600024</t>
  </si>
  <si>
    <t>宝達志水町立樋川小学校</t>
  </si>
  <si>
    <t>石川県羽咋郡宝達志水町荻島に３０</t>
  </si>
  <si>
    <t>9291412</t>
  </si>
  <si>
    <t>B117238600033</t>
  </si>
  <si>
    <t>宝達志水町立押水第一小学校</t>
  </si>
  <si>
    <t>石川県羽咋郡宝達志水町冬野ヲ２</t>
  </si>
  <si>
    <t>9291326</t>
  </si>
  <si>
    <t>B117238600042</t>
  </si>
  <si>
    <t>宝達志水町立宝達小学校</t>
  </si>
  <si>
    <t>石川県羽咋郡宝達志水町上田キ５０</t>
  </si>
  <si>
    <t>9291312</t>
  </si>
  <si>
    <t>B117238600051</t>
  </si>
  <si>
    <t>宝達志水町立相見小学校</t>
  </si>
  <si>
    <t>石川県羽咋郡宝達志水町麦生ト１３３</t>
  </si>
  <si>
    <t>9291342</t>
  </si>
  <si>
    <t>B117240700010</t>
  </si>
  <si>
    <t>17407</t>
  </si>
  <si>
    <t>中能登町立鳥屋小学校</t>
  </si>
  <si>
    <t>石川県鹿島郡中能登町末坂ナ部７番地</t>
  </si>
  <si>
    <t>9291704</t>
  </si>
  <si>
    <t>中能登町</t>
  </si>
  <si>
    <t>B117240700029</t>
  </si>
  <si>
    <t>中能登町立鹿島小学校</t>
  </si>
  <si>
    <t>石川県鹿島郡中能登町芹川チ部９５番地</t>
  </si>
  <si>
    <t>9291815</t>
  </si>
  <si>
    <t>B117240700038</t>
  </si>
  <si>
    <t>中能登町立鹿西小学校</t>
  </si>
  <si>
    <t>石川県鹿島郡中能登町能登部下１１０の２０</t>
  </si>
  <si>
    <t>9291604</t>
  </si>
  <si>
    <t>B117246100013</t>
  </si>
  <si>
    <t>17461</t>
  </si>
  <si>
    <t>穴水町立穴水小学校</t>
  </si>
  <si>
    <t>石川県鳳珠郡穴水町字大町ロ－１６５－１</t>
  </si>
  <si>
    <t>9270026</t>
  </si>
  <si>
    <t>穴水町</t>
  </si>
  <si>
    <t>B117246100022</t>
  </si>
  <si>
    <t>穴水町立向洋小学校</t>
  </si>
  <si>
    <t>石川県鳳珠郡穴水町字比良イ２４</t>
  </si>
  <si>
    <t>9270009</t>
  </si>
  <si>
    <t>B117246300011</t>
  </si>
  <si>
    <t>17463</t>
  </si>
  <si>
    <t>能登町立柳田小学校</t>
  </si>
  <si>
    <t>石川県鳳珠郡能登町柳田礼部２番１地</t>
  </si>
  <si>
    <t>9280331</t>
  </si>
  <si>
    <t>能登町</t>
  </si>
  <si>
    <t>B117246300020</t>
  </si>
  <si>
    <t>能登町立小木小学校</t>
  </si>
  <si>
    <t>石川県鳳珠郡能登町小木４－１６</t>
  </si>
  <si>
    <t>9270553</t>
  </si>
  <si>
    <t>B117246300039</t>
  </si>
  <si>
    <t>能登町立松波小学校</t>
  </si>
  <si>
    <t>石川県鳳珠郡能登町松波１５－８０</t>
  </si>
  <si>
    <t>9270602</t>
  </si>
  <si>
    <t>B117246300048</t>
  </si>
  <si>
    <t>能登町立鵜川小学校</t>
  </si>
  <si>
    <t>石川県鳳珠郡能登町字鵜川２５－２８</t>
  </si>
  <si>
    <t>9270302</t>
  </si>
  <si>
    <t>B117246300057</t>
  </si>
  <si>
    <t>能登町立宇出津小学校</t>
  </si>
  <si>
    <t>石川県鳳珠郡能登町宇出津ム字１番地</t>
  </si>
  <si>
    <t>9270433</t>
  </si>
  <si>
    <t>C117220100016</t>
  </si>
  <si>
    <t>中</t>
    <rPh sb="0" eb="1">
      <t>ナカ</t>
    </rPh>
    <phoneticPr fontId="1"/>
  </si>
  <si>
    <t>金沢市立泉中学校</t>
  </si>
  <si>
    <t>C117220100025</t>
  </si>
  <si>
    <t>金沢市立野田中学校</t>
  </si>
  <si>
    <t>石川県金沢市若草町１－２３</t>
  </si>
  <si>
    <t>9218111</t>
  </si>
  <si>
    <t>C117220100034</t>
  </si>
  <si>
    <t>金沢市立城南中学校</t>
  </si>
  <si>
    <t>石川県金沢市城南１－２４－１</t>
  </si>
  <si>
    <t>9200966</t>
  </si>
  <si>
    <t>C117220100043</t>
  </si>
  <si>
    <t>金沢市立紫錦台中学校</t>
  </si>
  <si>
    <t>石川県金沢市飛梅町３－３０</t>
  </si>
  <si>
    <t>9200938</t>
  </si>
  <si>
    <t>C117220100052</t>
  </si>
  <si>
    <t>金沢市立兼六中学校</t>
  </si>
  <si>
    <t>石川県金沢市田井町１２－１２</t>
  </si>
  <si>
    <t>9200924</t>
  </si>
  <si>
    <t>C117220100089</t>
  </si>
  <si>
    <t>金沢市立鳴和中学校</t>
  </si>
  <si>
    <t>石川県金沢市鳴和２－１０－６０</t>
  </si>
  <si>
    <t>9200804</t>
  </si>
  <si>
    <t>C117220100098</t>
  </si>
  <si>
    <t>金沢市立長田中学校</t>
  </si>
  <si>
    <t>石川県金沢市二宮町１番１号</t>
  </si>
  <si>
    <t>9200067</t>
  </si>
  <si>
    <t>C117220100105</t>
  </si>
  <si>
    <t>金沢市立浅野川中学校</t>
  </si>
  <si>
    <t>石川県金沢市諸江町下丁３８８番地</t>
  </si>
  <si>
    <t>9200017</t>
  </si>
  <si>
    <t>C117220100114</t>
  </si>
  <si>
    <t>金沢市立金石中学校</t>
  </si>
  <si>
    <t>石川県金沢市金石東１－１３－１</t>
  </si>
  <si>
    <t>9200335</t>
  </si>
  <si>
    <t>C117220100123</t>
  </si>
  <si>
    <t>金沢市立芝原中学校</t>
  </si>
  <si>
    <t>C117220100132</t>
  </si>
  <si>
    <t>金沢市立西南部中学校</t>
  </si>
  <si>
    <t>石川県金沢市新保本１－１４９</t>
  </si>
  <si>
    <t>9218062</t>
  </si>
  <si>
    <t>C117220100141</t>
  </si>
  <si>
    <t>金沢市立内川中学校</t>
  </si>
  <si>
    <t>C117220100150</t>
  </si>
  <si>
    <t>金沢市立医王山中学校</t>
  </si>
  <si>
    <t>C117220100169</t>
  </si>
  <si>
    <t>金沢市立森本中学校</t>
  </si>
  <si>
    <t>石川県金沢市弥勒町ヨ２２</t>
  </si>
  <si>
    <t>9203115</t>
  </si>
  <si>
    <t>C117220100178</t>
  </si>
  <si>
    <t>金沢市立額中学校</t>
  </si>
  <si>
    <t>石川県金沢市額乙丸町イ７</t>
  </si>
  <si>
    <t>C117220100187</t>
  </si>
  <si>
    <t>金沢市立高岡中学校</t>
  </si>
  <si>
    <t>石川県金沢市新神田１－１０－１</t>
  </si>
  <si>
    <t>C117220100196</t>
  </si>
  <si>
    <t>金沢市立高尾台中学校</t>
  </si>
  <si>
    <t>石川県金沢市高尾台１丁目１２８番地</t>
  </si>
  <si>
    <t>9218155</t>
  </si>
  <si>
    <t>C117220100203</t>
  </si>
  <si>
    <t>金沢市立緑中学校</t>
  </si>
  <si>
    <t>石川県金沢市みどり２－３</t>
  </si>
  <si>
    <t>C117220100212</t>
  </si>
  <si>
    <t>金沢市立港中学校</t>
  </si>
  <si>
    <t>石川県金沢市近岡町２１７</t>
  </si>
  <si>
    <t>9208217</t>
  </si>
  <si>
    <t>C117220100221</t>
  </si>
  <si>
    <t>金沢市立北鳴中学校</t>
  </si>
  <si>
    <t>石川県金沢市小坂町北９５番地</t>
  </si>
  <si>
    <t>C117220100230</t>
  </si>
  <si>
    <t>金沢市立大徳中学校</t>
  </si>
  <si>
    <t>石川県金沢市観音堂町ト３５番地</t>
  </si>
  <si>
    <t>9200352</t>
  </si>
  <si>
    <t>C117220100249</t>
  </si>
  <si>
    <t>金沢市立犀生中学校</t>
  </si>
  <si>
    <t>石川県金沢市末町１０－４</t>
  </si>
  <si>
    <t>C117220100258</t>
  </si>
  <si>
    <t>金沢市立清泉中学校</t>
  </si>
  <si>
    <t>石川県金沢市泉本町３－３</t>
  </si>
  <si>
    <t>9218042</t>
  </si>
  <si>
    <t>C117220100267</t>
  </si>
  <si>
    <t>石川県立金沢錦丘中学校</t>
  </si>
  <si>
    <t>石川県金沢市窪６－２１８</t>
  </si>
  <si>
    <t>C117220102684</t>
  </si>
  <si>
    <t>金沢市立長町中学校</t>
  </si>
  <si>
    <t>石川県金沢市長町１－１０－３５</t>
  </si>
  <si>
    <t>C117220102693</t>
  </si>
  <si>
    <t>金沢市立長町中学校芳斎分校</t>
  </si>
  <si>
    <t>C117220200015</t>
  </si>
  <si>
    <t>七尾市立七尾東部中学校</t>
  </si>
  <si>
    <t>石川県七尾市藤野町リ部１</t>
  </si>
  <si>
    <t>9260028</t>
  </si>
  <si>
    <t>C117220200024</t>
  </si>
  <si>
    <t>七尾市立能登香島中学校</t>
  </si>
  <si>
    <t>石川県七尾市石崎町香島１－９６</t>
  </si>
  <si>
    <t>9260178</t>
  </si>
  <si>
    <t>C117220200033</t>
  </si>
  <si>
    <t>七尾市立七尾中学校</t>
  </si>
  <si>
    <t>石川県七尾市藤橋町辰部５２－１</t>
  </si>
  <si>
    <t>9260816</t>
  </si>
  <si>
    <t>C117220200042</t>
  </si>
  <si>
    <t>七尾市立中島中学校</t>
  </si>
  <si>
    <t>石川県七尾市中島町中島甲部１７０番地</t>
  </si>
  <si>
    <t>9292222</t>
  </si>
  <si>
    <t>C117220300014</t>
  </si>
  <si>
    <t>小松市立芦城中学校</t>
  </si>
  <si>
    <t>石川県小松市芦田町二丁目６９</t>
  </si>
  <si>
    <t>9230938</t>
  </si>
  <si>
    <t>C117220300023</t>
  </si>
  <si>
    <t>小松市立丸内中学校</t>
  </si>
  <si>
    <t>石川県小松市小寺町甲２７</t>
  </si>
  <si>
    <t>9230806</t>
  </si>
  <si>
    <t>C117220300032</t>
  </si>
  <si>
    <t>小松市立松陽中学校</t>
  </si>
  <si>
    <t>石川県小松市大領町イ１０３</t>
  </si>
  <si>
    <t>9230854</t>
  </si>
  <si>
    <t>C117220300041</t>
  </si>
  <si>
    <t>小松市立御幸中学校</t>
  </si>
  <si>
    <t>石川県小松市村松町５０番地</t>
  </si>
  <si>
    <t>9230968</t>
  </si>
  <si>
    <t>C117220300050</t>
  </si>
  <si>
    <t>小松市立南部中学校</t>
  </si>
  <si>
    <t>石川県小松市島町ヌ４３</t>
  </si>
  <si>
    <t>9230303</t>
  </si>
  <si>
    <t>C117220300069</t>
  </si>
  <si>
    <t>小松市立国府中学校</t>
  </si>
  <si>
    <t>石川県小松市小野町己１５２－２</t>
  </si>
  <si>
    <t>9230054</t>
  </si>
  <si>
    <t>C117220300078</t>
  </si>
  <si>
    <t>小松市立中海中学校</t>
  </si>
  <si>
    <t>石川県小松市軽海町２－４－１</t>
  </si>
  <si>
    <t>9230824</t>
  </si>
  <si>
    <t>C117220300096</t>
  </si>
  <si>
    <t>小松市立安宅中学校</t>
  </si>
  <si>
    <t>石川県小松市安宅町安宅林４－１１２</t>
  </si>
  <si>
    <t>C117220300103</t>
  </si>
  <si>
    <t>小松市立板津中学校</t>
  </si>
  <si>
    <t>石川県小松市松梨町丙８番地</t>
  </si>
  <si>
    <t>9230014</t>
  </si>
  <si>
    <t>C117220500012</t>
  </si>
  <si>
    <t>珠洲市立三崎中学校</t>
  </si>
  <si>
    <t>石川県珠洲市三崎町宇治ヨ－１１４</t>
  </si>
  <si>
    <t>9271454</t>
  </si>
  <si>
    <t>C117220500021</t>
  </si>
  <si>
    <t>珠洲市立緑丘中学校</t>
  </si>
  <si>
    <t>石川県珠洲市野々江町６－１</t>
  </si>
  <si>
    <t>C117220600011</t>
  </si>
  <si>
    <t>加賀市立錦城中学校</t>
  </si>
  <si>
    <t>石川県加賀市大聖寺地方町６乙７４番地１</t>
  </si>
  <si>
    <t>9220861</t>
  </si>
  <si>
    <t>C117220600020</t>
  </si>
  <si>
    <t>加賀市立橋立中学校</t>
  </si>
  <si>
    <t>C117220600039</t>
  </si>
  <si>
    <t>加賀市立片山津中学校</t>
  </si>
  <si>
    <t>石川県加賀市潮津町レ１ー１</t>
  </si>
  <si>
    <t>9220411</t>
  </si>
  <si>
    <t>C117220600048</t>
  </si>
  <si>
    <t>加賀市立東和中学校</t>
  </si>
  <si>
    <t>石川県加賀市動橋町ネ５４－１</t>
  </si>
  <si>
    <t>C117220600057</t>
  </si>
  <si>
    <t>加賀市立山代中学校</t>
  </si>
  <si>
    <t>石川県加賀市上野町エ４５－２</t>
  </si>
  <si>
    <t>9220322</t>
  </si>
  <si>
    <t>C117220600066</t>
  </si>
  <si>
    <t>加賀市立山中中学校</t>
  </si>
  <si>
    <t>石川県加賀市山中温泉上原町ト甲１番地１</t>
  </si>
  <si>
    <t>9220106</t>
  </si>
  <si>
    <t>C117220700010</t>
  </si>
  <si>
    <t>羽咋市立羽咋中学校</t>
  </si>
  <si>
    <t>石川県羽咋市中央町キ５９</t>
  </si>
  <si>
    <t>C117220700029</t>
  </si>
  <si>
    <t>羽咋市立邑知中学校</t>
  </si>
  <si>
    <t>石川県羽咋市飯山町ホ５７</t>
  </si>
  <si>
    <t>C117220900018</t>
  </si>
  <si>
    <t>かほく市立高松中学校</t>
  </si>
  <si>
    <t>石川県かほく市高松ヤ４２</t>
  </si>
  <si>
    <t>C117220900027</t>
  </si>
  <si>
    <t>かほく市立河北台中学校</t>
  </si>
  <si>
    <t>石川県かほく市遠塚ロ４７－１</t>
  </si>
  <si>
    <t>9291173</t>
  </si>
  <si>
    <t>C117220900036</t>
  </si>
  <si>
    <t>かほく市立宇ノ気中学校</t>
  </si>
  <si>
    <t>石川県かほく市森レ１</t>
  </si>
  <si>
    <t>9291123</t>
  </si>
  <si>
    <t>C117221000015</t>
  </si>
  <si>
    <t>白山市立松任中学校</t>
  </si>
  <si>
    <t>石川県白山市末広２－１</t>
  </si>
  <si>
    <t>C117221000024</t>
  </si>
  <si>
    <t>白山市立笠間中学校</t>
  </si>
  <si>
    <t>石川県白山市笠間町１５７</t>
  </si>
  <si>
    <t>C117221000033</t>
  </si>
  <si>
    <t>白山市立北星中学校</t>
  </si>
  <si>
    <t>石川県白山市平木町１１２－１</t>
  </si>
  <si>
    <t>9240026</t>
  </si>
  <si>
    <t>C117221000042</t>
  </si>
  <si>
    <t>白山市立光野中学校</t>
  </si>
  <si>
    <t>石川県白山市番匠町４６８ー１</t>
  </si>
  <si>
    <t>9240013</t>
  </si>
  <si>
    <t>C117221000051</t>
  </si>
  <si>
    <t>白山市立美川中学校</t>
  </si>
  <si>
    <t>石川県白山市美川浜町タ５番地</t>
  </si>
  <si>
    <t>9290233</t>
  </si>
  <si>
    <t>C117221000060</t>
  </si>
  <si>
    <t>白山市立鶴来中学校</t>
  </si>
  <si>
    <t>石川県白山市鶴来本町４丁目リ１６番地</t>
  </si>
  <si>
    <t>9202121</t>
  </si>
  <si>
    <t>C117221000079</t>
  </si>
  <si>
    <t>白山市立鳥越中学校</t>
  </si>
  <si>
    <t>石川県白山市釜清水町チ１４０</t>
  </si>
  <si>
    <t>9202341</t>
  </si>
  <si>
    <t>C117221000088</t>
  </si>
  <si>
    <t>白山市立北辰中学校</t>
  </si>
  <si>
    <t>石川県白山市日向町ロ２４－２</t>
  </si>
  <si>
    <t>9202146</t>
  </si>
  <si>
    <t>C117221000097</t>
  </si>
  <si>
    <t>白山市立白嶺中学校</t>
  </si>
  <si>
    <t>石川県白山市市瀬戸申６６</t>
  </si>
  <si>
    <t>C117221100014</t>
  </si>
  <si>
    <t>能美市立根上中学校</t>
  </si>
  <si>
    <t>石川県能美市浜町ワ６０</t>
  </si>
  <si>
    <t>9290124</t>
  </si>
  <si>
    <t>C117221100023</t>
  </si>
  <si>
    <t>能美市立寺井中学校</t>
  </si>
  <si>
    <t>石川県能美市寺井町ラ１６１番地</t>
  </si>
  <si>
    <t>C117221100032</t>
  </si>
  <si>
    <t>能美市立辰口中学校</t>
  </si>
  <si>
    <t>石川県能美市辰口町１２９</t>
  </si>
  <si>
    <t>C117221200013</t>
  </si>
  <si>
    <t>野々市市立野々市中学校</t>
  </si>
  <si>
    <t>石川県野々市市三納３丁目１</t>
  </si>
  <si>
    <t>9218825</t>
  </si>
  <si>
    <t>C117221200022</t>
  </si>
  <si>
    <t>野々市市立布水中学校</t>
  </si>
  <si>
    <t>石川県野々市市押野２丁目１００</t>
  </si>
  <si>
    <t>C117232400018</t>
  </si>
  <si>
    <t>川北町立川北中学校</t>
  </si>
  <si>
    <t>石川県能美郡川北町壱ツ屋チ８２</t>
  </si>
  <si>
    <t>C117236100012</t>
  </si>
  <si>
    <t>津幡町立津幡中学校</t>
  </si>
  <si>
    <t>石川県河北郡津幡町字加賀爪ヌ６番地１</t>
  </si>
  <si>
    <t>9290325</t>
  </si>
  <si>
    <t>C117236100021</t>
  </si>
  <si>
    <t>津幡町立津幡南中学校</t>
  </si>
  <si>
    <t>石川県河北郡津幡町字南中条３－７</t>
  </si>
  <si>
    <t>C117236500018</t>
  </si>
  <si>
    <t>内灘町立内灘中学校</t>
  </si>
  <si>
    <t>石川県河北郡内灘町字鶴ケ丘２－３０８</t>
  </si>
  <si>
    <t>C117236500027</t>
  </si>
  <si>
    <t>内灘町立内灘中学校ハマナス分校</t>
  </si>
  <si>
    <t>石川県河北郡内灘町字大根布と５４３</t>
  </si>
  <si>
    <t>C117238400015</t>
  </si>
  <si>
    <t>志賀町立富来中学校</t>
  </si>
  <si>
    <t>石川県羽咋郡志賀町富来領家町ハ１－１</t>
  </si>
  <si>
    <t>9250447</t>
  </si>
  <si>
    <t>C117238400024</t>
  </si>
  <si>
    <t>志賀町立志賀中学校</t>
  </si>
  <si>
    <t>石川県羽咋郡志賀町高浜町ノ－１５２</t>
  </si>
  <si>
    <t>C117238600013</t>
  </si>
  <si>
    <t>宝達志水町立宝達中学校</t>
  </si>
  <si>
    <t>石川県羽咋郡宝達志水町小川カ１５０番地</t>
  </si>
  <si>
    <t>9291343</t>
  </si>
  <si>
    <t>C117240700018</t>
  </si>
  <si>
    <t>中能登町立中能登中学校</t>
  </si>
  <si>
    <t>石川県鹿島郡中能登町良川け部１番地１</t>
  </si>
  <si>
    <t>9291717</t>
  </si>
  <si>
    <t>C117246100011</t>
  </si>
  <si>
    <t>穴水町立穴水中学校</t>
  </si>
  <si>
    <t>石川県鳳珠郡穴水町大町ヌ－２０１</t>
  </si>
  <si>
    <t>C117246300019</t>
  </si>
  <si>
    <t>能登町立能都中学校</t>
  </si>
  <si>
    <t>石川県鳳珠郡能登町藤波１４－３５</t>
  </si>
  <si>
    <t>9270441</t>
  </si>
  <si>
    <t>C117246300028</t>
  </si>
  <si>
    <t>能登町立柳田中学校</t>
  </si>
  <si>
    <t>石川県鳳珠郡能登町字柳田礼部３番地</t>
  </si>
  <si>
    <t>C117246300037</t>
  </si>
  <si>
    <t>能登町立松波中学校</t>
  </si>
  <si>
    <t>石川県鳳珠郡能登町松波１６－２６</t>
  </si>
  <si>
    <t>C117246300046</t>
  </si>
  <si>
    <t>能登町立小木中学校</t>
  </si>
  <si>
    <t>石川県鳳珠郡能登町小木１－１－１</t>
  </si>
  <si>
    <t>C217220300013</t>
  </si>
  <si>
    <t>義務</t>
    <rPh sb="0" eb="2">
      <t>ギム</t>
    </rPh>
    <phoneticPr fontId="42"/>
  </si>
  <si>
    <t>松東みどり学園</t>
  </si>
  <si>
    <t>石川県小松市江指町丙３０</t>
  </si>
  <si>
    <t>9230155</t>
  </si>
  <si>
    <t>C217220500011</t>
  </si>
  <si>
    <t>珠洲市立宝立小中学校</t>
  </si>
  <si>
    <t>石川県珠洲市宝立町鵜飼丑部８３</t>
  </si>
  <si>
    <t>9271222</t>
  </si>
  <si>
    <t>C217220500020</t>
  </si>
  <si>
    <t>珠洲市立大谷小中学校</t>
  </si>
  <si>
    <t>石川県珠洲市大谷町１字７８</t>
  </si>
  <si>
    <t>9271321</t>
  </si>
  <si>
    <t>D117220100078</t>
  </si>
  <si>
    <t>高</t>
    <rPh sb="0" eb="1">
      <t>タカ</t>
    </rPh>
    <phoneticPr fontId="7"/>
  </si>
  <si>
    <t>石川県立金沢桜丘高等学校</t>
  </si>
  <si>
    <t>石川県金沢市大樋町１６－１</t>
  </si>
  <si>
    <t>9200818</t>
  </si>
  <si>
    <t>普通科単独校</t>
  </si>
  <si>
    <t>D117220100087</t>
  </si>
  <si>
    <t>石川県立金沢北陵高等学校</t>
  </si>
  <si>
    <t>石川県金沢市吉原町ワ２１番地</t>
  </si>
  <si>
    <t>9203114</t>
  </si>
  <si>
    <t>総合学科単独校</t>
  </si>
  <si>
    <t>D117220100121</t>
  </si>
  <si>
    <t>石川県立金沢西高等学校</t>
  </si>
  <si>
    <t>石川県金沢市畝田東３丁目５２６</t>
  </si>
  <si>
    <t>9200344</t>
  </si>
  <si>
    <t>D117220300012</t>
  </si>
  <si>
    <t>石川県立小松商業高等学校</t>
  </si>
  <si>
    <t>石川県小松市希望丘１０</t>
  </si>
  <si>
    <t>9238555</t>
  </si>
  <si>
    <t>専門学科単独校</t>
  </si>
  <si>
    <t>D117220300021</t>
  </si>
  <si>
    <t>石川県立小松工業高等学校</t>
  </si>
  <si>
    <t>石川県小松市打越町丙６７</t>
  </si>
  <si>
    <t>9238567</t>
  </si>
  <si>
    <t>D117220400020</t>
  </si>
  <si>
    <t>17204</t>
  </si>
  <si>
    <t>石川県立門前高等学校</t>
  </si>
  <si>
    <t>石川県輪島市門前町広岡５－３</t>
  </si>
  <si>
    <t>9272193</t>
  </si>
  <si>
    <t>D117220600019</t>
  </si>
  <si>
    <t>石川県立大聖寺実業高等学校</t>
  </si>
  <si>
    <t>石川県加賀市熊坂町ヲ７７</t>
  </si>
  <si>
    <t>9228525</t>
  </si>
  <si>
    <t>複数学科設置校</t>
  </si>
  <si>
    <t>D117238600011</t>
  </si>
  <si>
    <t>石川県立宝達高等学校</t>
  </si>
  <si>
    <t>石川県羽咋郡宝達志水町今浜ト８０</t>
  </si>
  <si>
    <t>9291394</t>
  </si>
  <si>
    <t>D117240700016</t>
  </si>
  <si>
    <t>石川県立鹿西高等学校</t>
  </si>
  <si>
    <t>石川県鹿島郡中能登町能登部上ヲ１</t>
  </si>
  <si>
    <t>9291602</t>
  </si>
  <si>
    <t>D117246100019</t>
  </si>
  <si>
    <t>石川県立穴水高等学校</t>
  </si>
  <si>
    <t>石川県鳳珠郡穴水町由比丘い３３</t>
  </si>
  <si>
    <t>9270024</t>
  </si>
  <si>
    <t>D117220100041</t>
  </si>
  <si>
    <t>石川県立金沢伏見高等学校</t>
  </si>
  <si>
    <t>石川県金沢市米泉町５－８５</t>
  </si>
  <si>
    <t>D117220700018</t>
  </si>
  <si>
    <t>石川県立羽咋高等学校</t>
  </si>
  <si>
    <t>石川県羽咋市柳橋町柳橋１番地</t>
  </si>
  <si>
    <t>9258550</t>
  </si>
  <si>
    <t>D117220600037</t>
  </si>
  <si>
    <t>石川県立加賀聖城高等学校</t>
  </si>
  <si>
    <t>石川県加賀市大聖寺馬場町２８</t>
  </si>
  <si>
    <t>9220048</t>
  </si>
  <si>
    <t>D117220400011</t>
  </si>
  <si>
    <t>石川県立輪島高等学校</t>
  </si>
  <si>
    <t>石川県輪島市河井町１８部４２ー２</t>
  </si>
  <si>
    <t>9280001</t>
  </si>
  <si>
    <t>D117220100130</t>
  </si>
  <si>
    <t>石川県立金沢辰巳丘高等学校</t>
  </si>
  <si>
    <t>石川県金沢市末町ニ１８</t>
  </si>
  <si>
    <t>9201397</t>
  </si>
  <si>
    <t>D117220300030</t>
  </si>
  <si>
    <t>石川県立小松高等学校</t>
  </si>
  <si>
    <t>石川県小松市丸内町二ノ丸１５</t>
  </si>
  <si>
    <t>9238646</t>
  </si>
  <si>
    <t>D117220200040</t>
  </si>
  <si>
    <t>石川県立田鶴浜高等学校</t>
  </si>
  <si>
    <t>石川県七尾市上野ヶ丘町５９</t>
  </si>
  <si>
    <t>9292195</t>
  </si>
  <si>
    <t>D117220300058</t>
  </si>
  <si>
    <t>小松市立高等学校</t>
  </si>
  <si>
    <t>石川県小松市八幡ト１</t>
  </si>
  <si>
    <t>9238501</t>
  </si>
  <si>
    <t>D117220600046</t>
  </si>
  <si>
    <t>石川県立加賀高等学校</t>
  </si>
  <si>
    <t>石川県加賀市動橋町ム５３</t>
  </si>
  <si>
    <t>D117220100103</t>
  </si>
  <si>
    <t>石川県立金沢向陽高等学校</t>
  </si>
  <si>
    <t>石川県金沢市大場町東５９０</t>
  </si>
  <si>
    <t>9203121</t>
  </si>
  <si>
    <t>D117221100012</t>
  </si>
  <si>
    <t>石川県立寺井高等学校</t>
  </si>
  <si>
    <t>石川県能美市吉光町ト９０</t>
  </si>
  <si>
    <t>9231123</t>
  </si>
  <si>
    <t>D117220300049</t>
  </si>
  <si>
    <t>石川県立小松北高等学校</t>
  </si>
  <si>
    <t>石川県小松市島田町イ８５－１</t>
  </si>
  <si>
    <t>9238531</t>
  </si>
  <si>
    <t>D117221000031</t>
  </si>
  <si>
    <t>石川県立鶴来高等学校</t>
  </si>
  <si>
    <t>石川県白山市月橋町７１０</t>
  </si>
  <si>
    <t>9202104</t>
  </si>
  <si>
    <t>D117220700036</t>
  </si>
  <si>
    <t>石川県立羽松高等学校</t>
  </si>
  <si>
    <t>石川県羽咋市吉崎町ラ１－２</t>
  </si>
  <si>
    <t>9250021</t>
  </si>
  <si>
    <t>D117221000022</t>
  </si>
  <si>
    <t>石川県立翠星高等学校</t>
  </si>
  <si>
    <t>石川県白山市三浦町５００－１</t>
  </si>
  <si>
    <t>9248544</t>
  </si>
  <si>
    <t>D117220100032</t>
  </si>
  <si>
    <t>石川県立金沢二水高等学校</t>
  </si>
  <si>
    <t>石川県金沢市緑が丘２０－１５</t>
  </si>
  <si>
    <t>D117246300017</t>
  </si>
  <si>
    <t>石川県立能登高等学校</t>
  </si>
  <si>
    <t>石川県鳳珠郡能登町宇出津マ１０６－７</t>
  </si>
  <si>
    <t>D117220200031</t>
  </si>
  <si>
    <t>石川県立七尾東雲高等学校</t>
  </si>
  <si>
    <t>石川県七尾市下町戊部１２－１</t>
  </si>
  <si>
    <t>9268555</t>
  </si>
  <si>
    <t>D117221200011</t>
  </si>
  <si>
    <t>石川県立野々市明倫高等学校</t>
  </si>
  <si>
    <t>石川県野々市市下林３－３０９</t>
  </si>
  <si>
    <t>9218831</t>
  </si>
  <si>
    <t>D117238400013</t>
  </si>
  <si>
    <t>石川県立志賀高等学校</t>
  </si>
  <si>
    <t>石川県羽咋郡志賀町高浜町ノ１７０</t>
  </si>
  <si>
    <t>D117220100112</t>
  </si>
  <si>
    <t>金沢市立工業高等学校</t>
  </si>
  <si>
    <t>石川県金沢市畝田東１－１－１</t>
  </si>
  <si>
    <t>D117220600028</t>
  </si>
  <si>
    <t>石川県立大聖寺高等学校</t>
  </si>
  <si>
    <t>石川県加賀市大聖寺永町３３－１</t>
  </si>
  <si>
    <t>9228510</t>
  </si>
  <si>
    <t>D117220200022</t>
  </si>
  <si>
    <t>石川県立七尾城北高等学校</t>
  </si>
  <si>
    <t>石川県七尾市西藤橋町エ１－１</t>
  </si>
  <si>
    <t>9260817</t>
  </si>
  <si>
    <t>D117236100010</t>
  </si>
  <si>
    <t>石川県立津幡高等学校</t>
  </si>
  <si>
    <t>石川県河北郡津幡町字加賀爪ヲ４５</t>
  </si>
  <si>
    <t>D117220100096</t>
  </si>
  <si>
    <t>石川県立金沢中央高等学校</t>
  </si>
  <si>
    <t>石川県金沢市泉本町６－１０５</t>
  </si>
  <si>
    <t>D117220100069</t>
  </si>
  <si>
    <t>石川県立工業高等学校</t>
  </si>
  <si>
    <t>石川県金沢市本多町２－３－６</t>
  </si>
  <si>
    <t>9200964</t>
  </si>
  <si>
    <t>D117220100014</t>
  </si>
  <si>
    <t>石川県立金沢錦丘高等学校</t>
  </si>
  <si>
    <t>D117220700027</t>
  </si>
  <si>
    <t>石川県立羽咋工業高等学校</t>
  </si>
  <si>
    <t>石川県羽咋市西釜屋町ク２１</t>
  </si>
  <si>
    <t>9258521</t>
  </si>
  <si>
    <t>D117236500016</t>
  </si>
  <si>
    <t>石川県立内灘高等学校</t>
  </si>
  <si>
    <t>石川県河北郡内灘町字千鳥台３丁目１番地</t>
  </si>
  <si>
    <t>9200277</t>
  </si>
  <si>
    <t>D117220100023</t>
  </si>
  <si>
    <t>石川県立金沢泉丘高等学校</t>
  </si>
  <si>
    <t>石川県金沢市泉野出町３－１０－１０</t>
  </si>
  <si>
    <t>9218517</t>
  </si>
  <si>
    <t>D117221000013</t>
  </si>
  <si>
    <t>石川県立松任高等学校</t>
  </si>
  <si>
    <t>石川県白山市馬場１－１００</t>
  </si>
  <si>
    <t>9240864</t>
  </si>
  <si>
    <t>D117220500010</t>
  </si>
  <si>
    <t>石川県立飯田高等学校</t>
  </si>
  <si>
    <t>石川県珠洲市野々江町１－１</t>
  </si>
  <si>
    <t>D117220200013</t>
  </si>
  <si>
    <t>石川県立七尾高等学校</t>
  </si>
  <si>
    <t>D117220300067</t>
  </si>
  <si>
    <t>石川県立小松明峰高等学校</t>
  </si>
  <si>
    <t>石川県小松市平面町へ７２</t>
  </si>
  <si>
    <t>9238545</t>
  </si>
  <si>
    <t>D117220100050</t>
  </si>
  <si>
    <t>石川県立金沢商業高等学校</t>
  </si>
  <si>
    <t>石川県金沢市小立野５－４－１</t>
  </si>
  <si>
    <t>E117220100020</t>
  </si>
  <si>
    <t>特別支援</t>
  </si>
  <si>
    <t>石川県立ろう学校</t>
  </si>
  <si>
    <t>E117220100048</t>
  </si>
  <si>
    <t>石川県立いしかわ特別支援学校</t>
  </si>
  <si>
    <t>石川県金沢市南森本町リ１－１</t>
  </si>
  <si>
    <t>E117220400018</t>
  </si>
  <si>
    <t>石川県立七尾特別支援学校輪島分校</t>
  </si>
  <si>
    <t>9272174</t>
  </si>
  <si>
    <t>E117220200010</t>
  </si>
  <si>
    <t>石川県立七尾特別支援学校</t>
  </si>
  <si>
    <t>石川県七尾市下町己部５４</t>
  </si>
  <si>
    <t>9268545</t>
  </si>
  <si>
    <t>E117220100011</t>
  </si>
  <si>
    <t>石川県立盲学校</t>
  </si>
  <si>
    <t>石川県金沢市小立野５－３－１</t>
  </si>
  <si>
    <t>E117220600016</t>
  </si>
  <si>
    <t>石川県立錦城特別支援学校</t>
  </si>
  <si>
    <t>石川県加賀市豊町イ１２０番地１</t>
  </si>
  <si>
    <t>9220563</t>
  </si>
  <si>
    <t>E117220300028</t>
  </si>
  <si>
    <t>石川県立小松瀬領特別支援学校</t>
  </si>
  <si>
    <t>石川県小松市瀬領町丁１３８の１</t>
  </si>
  <si>
    <t>9230183</t>
  </si>
  <si>
    <t>E117221200018</t>
  </si>
  <si>
    <t>石川県立明和特別支援学校</t>
  </si>
  <si>
    <t>石川県野々市市中林４－７０</t>
  </si>
  <si>
    <t>E117220100039</t>
  </si>
  <si>
    <t>石川県立医王特別支援学校</t>
  </si>
  <si>
    <t>石川県金沢市岩出町ホ１</t>
  </si>
  <si>
    <t>9200171</t>
  </si>
  <si>
    <t>E117220500017</t>
  </si>
  <si>
    <t>石川県立七尾特別支援学校珠洲分校</t>
  </si>
  <si>
    <t>石川県珠洲市宝立町鵜飼６－２０</t>
  </si>
  <si>
    <t>E117220300019</t>
  </si>
  <si>
    <t>石川県立小松特別支援学校</t>
  </si>
  <si>
    <t>石川県小松市金平町丁７６</t>
  </si>
  <si>
    <t>9230153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</si>
</sst>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
    <numFmt numFmtId="178" formatCode="0_ "/>
  </numFmts>
  <fonts count="5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2"/>
      <name val="ＭＳ Ｐゴシック"/>
      <family val="3"/>
      <charset val="128"/>
    </font>
    <font>
      <sz val="11"/>
      <name val="HG創英角ｺﾞｼｯｸUB"/>
      <family val="3"/>
      <charset val="128"/>
    </font>
    <font>
      <b/>
      <sz val="14"/>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trike/>
      <sz val="8"/>
      <name val="ＭＳ Ｐゴシック"/>
      <family val="3"/>
      <charset val="128"/>
    </font>
    <font>
      <sz val="14"/>
      <name val="ＭＳ Ｐゴシック"/>
      <family val="3"/>
      <charset val="128"/>
    </font>
    <font>
      <sz val="9"/>
      <name val="HG創英角ｺﾞｼｯｸUB"/>
      <family val="3"/>
      <charset val="128"/>
    </font>
    <font>
      <b/>
      <sz val="9"/>
      <name val="ＭＳ Ｐゴシック"/>
      <family val="3"/>
      <charset val="128"/>
    </font>
    <font>
      <b/>
      <u/>
      <sz val="12"/>
      <name val="ＭＳ Ｐゴシック"/>
      <family val="3"/>
      <charset val="128"/>
    </font>
    <font>
      <sz val="11"/>
      <name val="ＭＳ Ｐゴシック"/>
      <family val="3"/>
      <charset val="128"/>
      <scheme val="minor"/>
    </font>
    <font>
      <b/>
      <sz val="11"/>
      <name val="ＭＳ Ｐゴシック"/>
      <family val="3"/>
      <charset val="128"/>
      <scheme val="minor"/>
    </font>
    <font>
      <sz val="9"/>
      <name val="ＭＳ Ｐゴシック"/>
      <family val="3"/>
      <charset val="128"/>
      <scheme val="minor"/>
    </font>
    <font>
      <sz val="10"/>
      <name val="ＭＳ Ｐゴシック"/>
      <family val="3"/>
      <charset val="128"/>
      <scheme val="minor"/>
    </font>
    <font>
      <sz val="10"/>
      <color rgb="FF000000"/>
      <name val="Arial"/>
      <family val="2"/>
    </font>
    <font>
      <b/>
      <strike/>
      <sz val="11"/>
      <name val="ＭＳ Ｐゴシック"/>
      <family val="3"/>
      <charset val="128"/>
    </font>
    <font>
      <strike/>
      <sz val="11"/>
      <name val="ＭＳ Ｐゴシック"/>
      <family val="3"/>
      <charset val="128"/>
    </font>
    <font>
      <strike/>
      <sz val="11"/>
      <name val="ＭＳ Ｐゴシック"/>
      <family val="3"/>
      <charset val="128"/>
      <scheme val="minor"/>
    </font>
    <font>
      <strike/>
      <sz val="9"/>
      <name val="ＭＳ Ｐゴシック"/>
      <family val="3"/>
      <charset val="128"/>
    </font>
    <font>
      <sz val="11"/>
      <color rgb="FFFF0000"/>
      <name val="游ゴシック"/>
      <family val="3"/>
      <charset val="128"/>
    </font>
    <font>
      <sz val="11"/>
      <color rgb="FFFF0000"/>
      <name val="ＭＳ Ｐゴシック"/>
      <family val="3"/>
      <charset val="128"/>
    </font>
    <font>
      <sz val="11"/>
      <color theme="1"/>
      <name val="ＭＳ Ｐゴシック"/>
      <family val="3"/>
      <charset val="128"/>
      <scheme val="minor"/>
    </font>
    <font>
      <b/>
      <sz val="13"/>
      <color theme="3"/>
      <name val="ＭＳ Ｐゴシック"/>
      <family val="2"/>
      <charset val="128"/>
      <scheme val="minor"/>
    </font>
    <font>
      <sz val="6"/>
      <name val="ＭＳ Ｐゴシック"/>
      <family val="2"/>
      <charset val="128"/>
      <scheme val="minor"/>
    </font>
    <font>
      <b/>
      <sz val="16"/>
      <color rgb="FFFF0000"/>
      <name val="ＭＳ Ｐゴシック"/>
      <family val="3"/>
      <charset val="128"/>
    </font>
    <font>
      <b/>
      <sz val="14"/>
      <color rgb="FFFF0000"/>
      <name val="ＭＳ Ｐゴシック"/>
      <family val="3"/>
      <charset val="128"/>
    </font>
    <font>
      <sz val="11"/>
      <color theme="0"/>
      <name val="ＭＳ Ｐゴシック"/>
      <family val="3"/>
      <charset val="128"/>
    </font>
    <font>
      <b/>
      <sz val="12"/>
      <color theme="0"/>
      <name val="ＭＳ Ｐゴシック"/>
      <family val="3"/>
      <charset val="128"/>
    </font>
    <font>
      <sz val="8"/>
      <color theme="0"/>
      <name val="ＭＳ Ｐゴシック"/>
      <family val="3"/>
      <charset val="128"/>
    </font>
    <font>
      <sz val="11"/>
      <color rgb="FF0070C0"/>
      <name val="ＭＳ Ｐゴシック"/>
      <family val="3"/>
      <charset val="128"/>
    </font>
    <font>
      <sz val="11"/>
      <color theme="0" tint="-0.34998626667073579"/>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rgb="FFCCFFCC"/>
        <bgColor indexed="64"/>
      </patternFill>
    </fill>
  </fills>
  <borders count="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diagonal/>
    </border>
    <border>
      <left/>
      <right/>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s>
  <cellStyleXfs count="51">
    <xf numFmtId="0" fontId="0" fillId="0" borderId="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0" fontId="12"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24" fillId="0" borderId="0" applyNumberFormat="0" applyFill="0" applyBorder="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23" borderId="9" applyNumberFormat="0" applyAlignment="0" applyProtection="0">
      <alignment vertical="center"/>
    </xf>
    <xf numFmtId="0" fontId="30" fillId="0" borderId="0" applyNumberFormat="0" applyFill="0" applyBorder="0" applyAlignment="0" applyProtection="0">
      <alignment vertical="center"/>
    </xf>
    <xf numFmtId="0" fontId="31" fillId="7" borderId="4" applyNumberFormat="0" applyAlignment="0" applyProtection="0">
      <alignment vertical="center"/>
    </xf>
    <xf numFmtId="0" fontId="7" fillId="0" borderId="0">
      <alignment vertical="center"/>
    </xf>
    <xf numFmtId="0" fontId="32"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42" fillId="0" borderId="0">
      <alignment vertical="center"/>
    </xf>
    <xf numFmtId="0" fontId="42" fillId="0" borderId="0">
      <alignment vertical="center"/>
    </xf>
    <xf numFmtId="0" fontId="2" fillId="0" borderId="0">
      <alignment vertical="center"/>
    </xf>
  </cellStyleXfs>
  <cellXfs count="276">
    <xf numFmtId="0" fontId="0" fillId="0" borderId="0" xfId="0">
      <alignment vertical="center"/>
    </xf>
    <xf numFmtId="0" fontId="13" fillId="0" borderId="11" xfId="0" applyFont="1" applyBorder="1" applyAlignment="1">
      <alignment horizontal="center" vertical="center"/>
    </xf>
    <xf numFmtId="0" fontId="13" fillId="0" borderId="13" xfId="0" applyFont="1" applyBorder="1" applyAlignment="1">
      <alignment horizontal="center" vertical="center"/>
    </xf>
    <xf numFmtId="0" fontId="12" fillId="0" borderId="14" xfId="0" applyFont="1" applyBorder="1" applyAlignment="1">
      <alignment horizontal="center" vertical="center" wrapText="1"/>
    </xf>
    <xf numFmtId="0" fontId="38" fillId="0" borderId="16" xfId="0" applyFont="1" applyBorder="1" applyAlignment="1">
      <alignment horizontal="center" vertical="center"/>
    </xf>
    <xf numFmtId="0" fontId="38" fillId="0" borderId="17" xfId="0" applyFont="1" applyBorder="1" applyAlignment="1">
      <alignment horizontal="center" vertical="center"/>
    </xf>
    <xf numFmtId="0" fontId="38" fillId="0" borderId="18" xfId="0" applyFont="1" applyBorder="1" applyAlignment="1">
      <alignment horizontal="center" vertical="center"/>
    </xf>
    <xf numFmtId="0" fontId="38" fillId="0" borderId="19" xfId="0" applyFont="1" applyBorder="1" applyAlignment="1">
      <alignment horizontal="center" vertical="center"/>
    </xf>
    <xf numFmtId="0" fontId="38" fillId="0" borderId="15" xfId="0" applyFont="1" applyBorder="1" applyAlignment="1">
      <alignment horizontal="center" vertical="center"/>
    </xf>
    <xf numFmtId="0" fontId="38" fillId="0" borderId="23" xfId="0" applyFont="1" applyBorder="1" applyAlignment="1">
      <alignment horizontal="center" vertical="center"/>
    </xf>
    <xf numFmtId="0" fontId="38" fillId="0" borderId="24" xfId="0" applyFont="1" applyBorder="1" applyAlignment="1">
      <alignment horizontal="center" vertical="center"/>
    </xf>
    <xf numFmtId="0" fontId="38" fillId="0" borderId="25" xfId="0" applyFont="1" applyBorder="1" applyAlignment="1">
      <alignment horizontal="center" vertical="center"/>
    </xf>
    <xf numFmtId="0" fontId="38" fillId="0" borderId="24" xfId="0" applyFont="1" applyBorder="1">
      <alignment vertical="center"/>
    </xf>
    <xf numFmtId="0" fontId="15" fillId="0" borderId="0" xfId="0" applyFont="1">
      <alignment vertical="center"/>
    </xf>
    <xf numFmtId="0" fontId="38" fillId="0" borderId="0" xfId="0" applyFont="1" applyAlignment="1">
      <alignment horizontal="right" vertical="center"/>
    </xf>
    <xf numFmtId="0" fontId="0" fillId="0" borderId="0" xfId="0" applyAlignment="1">
      <alignment horizontal="right" vertical="center"/>
    </xf>
    <xf numFmtId="0" fontId="34" fillId="0" borderId="17" xfId="0" applyFont="1" applyBorder="1">
      <alignment vertical="center"/>
    </xf>
    <xf numFmtId="0" fontId="12" fillId="0" borderId="17" xfId="0" applyFont="1" applyBorder="1">
      <alignment vertical="center"/>
    </xf>
    <xf numFmtId="0" fontId="38" fillId="0" borderId="17" xfId="0" applyFont="1" applyBorder="1">
      <alignment vertical="center"/>
    </xf>
    <xf numFmtId="0" fontId="38" fillId="0" borderId="18" xfId="0" applyFont="1" applyBorder="1">
      <alignment vertical="center"/>
    </xf>
    <xf numFmtId="0" fontId="38" fillId="0" borderId="19" xfId="0" applyFont="1" applyBorder="1">
      <alignment vertical="center"/>
    </xf>
    <xf numFmtId="0" fontId="12" fillId="0" borderId="0" xfId="0" applyFont="1">
      <alignment vertical="center"/>
    </xf>
    <xf numFmtId="0" fontId="38" fillId="0" borderId="15" xfId="0" applyFont="1" applyBorder="1">
      <alignment vertical="center"/>
    </xf>
    <xf numFmtId="49" fontId="35" fillId="0" borderId="19" xfId="0" applyNumberFormat="1" applyFont="1" applyBorder="1" applyAlignment="1">
      <alignment vertical="top"/>
    </xf>
    <xf numFmtId="0" fontId="35" fillId="0" borderId="0" xfId="0" applyFont="1" applyAlignment="1">
      <alignment vertical="top" wrapText="1"/>
    </xf>
    <xf numFmtId="0" fontId="38" fillId="0" borderId="23" xfId="0" applyFont="1" applyBorder="1">
      <alignment vertical="center"/>
    </xf>
    <xf numFmtId="0" fontId="38" fillId="0" borderId="25" xfId="0" applyFont="1" applyBorder="1">
      <alignment vertical="center"/>
    </xf>
    <xf numFmtId="0" fontId="11" fillId="0" borderId="0" xfId="0" applyFont="1">
      <alignment vertical="center"/>
    </xf>
    <xf numFmtId="0" fontId="37" fillId="0" borderId="0" xfId="0" applyFont="1">
      <alignment vertical="center"/>
    </xf>
    <xf numFmtId="0" fontId="10" fillId="0" borderId="0" xfId="0" applyFont="1">
      <alignment vertical="center"/>
    </xf>
    <xf numFmtId="0" fontId="0" fillId="24" borderId="0" xfId="0" applyFill="1" applyAlignment="1" applyProtection="1">
      <alignment horizontal="center" vertical="center"/>
      <protection locked="0"/>
    </xf>
    <xf numFmtId="0" fontId="0" fillId="24" borderId="0" xfId="0" applyFill="1" applyAlignment="1">
      <alignment horizontal="center" vertical="center"/>
    </xf>
    <xf numFmtId="0" fontId="0" fillId="0" borderId="16" xfId="0" applyBorder="1">
      <alignment vertical="center"/>
    </xf>
    <xf numFmtId="0" fontId="13" fillId="0" borderId="0" xfId="0" applyFont="1">
      <alignment vertical="center"/>
    </xf>
    <xf numFmtId="0" fontId="39" fillId="0" borderId="0" xfId="0" applyFont="1">
      <alignment vertical="center"/>
    </xf>
    <xf numFmtId="0" fontId="38" fillId="0" borderId="0" xfId="0" applyFont="1" applyAlignment="1">
      <alignment vertical="top"/>
    </xf>
    <xf numFmtId="0" fontId="0" fillId="0" borderId="0" xfId="0" applyAlignment="1">
      <alignment vertical="center" wrapText="1"/>
    </xf>
    <xf numFmtId="0" fontId="0" fillId="26" borderId="0" xfId="0" applyFill="1" applyProtection="1">
      <alignment vertical="center"/>
      <protection locked="0"/>
    </xf>
    <xf numFmtId="0" fontId="38" fillId="26" borderId="0" xfId="0" applyFont="1" applyFill="1" applyProtection="1">
      <alignment vertical="center"/>
      <protection locked="0"/>
    </xf>
    <xf numFmtId="0" fontId="9" fillId="25" borderId="0" xfId="0" applyFont="1" applyFill="1" applyAlignment="1">
      <alignment horizontal="left" vertical="center"/>
    </xf>
    <xf numFmtId="0" fontId="0" fillId="0" borderId="19" xfId="0" applyBorder="1">
      <alignment vertical="center"/>
    </xf>
    <xf numFmtId="0" fontId="34" fillId="0" borderId="0" xfId="0" applyFont="1">
      <alignment vertical="center"/>
    </xf>
    <xf numFmtId="0" fontId="40" fillId="0" borderId="0" xfId="0" applyFont="1" applyAlignment="1">
      <alignment vertical="center" wrapText="1"/>
    </xf>
    <xf numFmtId="0" fontId="13" fillId="0" borderId="0" xfId="0" applyFont="1" applyProtection="1">
      <alignment vertical="center"/>
      <protection locked="0"/>
    </xf>
    <xf numFmtId="0" fontId="14" fillId="0" borderId="17" xfId="0" applyFont="1" applyBorder="1" applyAlignment="1">
      <alignment vertical="center" wrapText="1"/>
    </xf>
    <xf numFmtId="0" fontId="14" fillId="0" borderId="19" xfId="0" applyFont="1" applyBorder="1" applyAlignment="1">
      <alignment vertical="center" wrapText="1"/>
    </xf>
    <xf numFmtId="0" fontId="43" fillId="0" borderId="0" xfId="0" applyFont="1" applyProtection="1">
      <alignment vertical="center"/>
      <protection locked="0"/>
    </xf>
    <xf numFmtId="0" fontId="0" fillId="0" borderId="0" xfId="0" quotePrefix="1">
      <alignment vertical="center"/>
    </xf>
    <xf numFmtId="0" fontId="44" fillId="0" borderId="0" xfId="0" applyFont="1">
      <alignment vertical="center"/>
    </xf>
    <xf numFmtId="0" fontId="44" fillId="0" borderId="0" xfId="0" applyFont="1" applyAlignment="1">
      <alignment horizontal="center" vertical="center"/>
    </xf>
    <xf numFmtId="0" fontId="44" fillId="0" borderId="0" xfId="0" applyFont="1" applyAlignment="1">
      <alignment horizontal="left" vertical="center"/>
    </xf>
    <xf numFmtId="0" fontId="45" fillId="0" borderId="0" xfId="0" applyFont="1">
      <alignment vertical="center"/>
    </xf>
    <xf numFmtId="0" fontId="46" fillId="0" borderId="0" xfId="0" applyFont="1" applyAlignment="1">
      <alignment vertical="center" wrapText="1"/>
    </xf>
    <xf numFmtId="0" fontId="33" fillId="0" borderId="0" xfId="0" applyFont="1" applyAlignment="1">
      <alignment vertical="center" wrapText="1"/>
    </xf>
    <xf numFmtId="0" fontId="33" fillId="0" borderId="0" xfId="0" applyFont="1" applyAlignment="1">
      <alignment vertical="center" wrapText="1" shrinkToFit="1"/>
    </xf>
    <xf numFmtId="0" fontId="45" fillId="0" borderId="0" xfId="0" applyFont="1" applyAlignment="1">
      <alignment horizontal="right" vertical="center"/>
    </xf>
    <xf numFmtId="0" fontId="45" fillId="0" borderId="0" xfId="0" applyFont="1" applyAlignment="1">
      <alignment horizontal="center" vertical="center"/>
    </xf>
    <xf numFmtId="0" fontId="38" fillId="0" borderId="0" xfId="0" applyFont="1" applyAlignment="1" applyProtection="1">
      <alignment horizontal="left" vertical="center"/>
      <protection locked="0"/>
    </xf>
    <xf numFmtId="0" fontId="13" fillId="0" borderId="19" xfId="0" applyFont="1" applyBorder="1" applyAlignment="1">
      <alignment horizontal="center" vertical="center"/>
    </xf>
    <xf numFmtId="0" fontId="13" fillId="0" borderId="19" xfId="0" applyFont="1" applyBorder="1" applyProtection="1">
      <alignment vertical="center"/>
      <protection locked="0"/>
    </xf>
    <xf numFmtId="49" fontId="36" fillId="0" borderId="0" xfId="0" applyNumberFormat="1" applyFont="1" applyAlignment="1">
      <alignment vertical="top"/>
    </xf>
    <xf numFmtId="49" fontId="36" fillId="0" borderId="24" xfId="0" applyNumberFormat="1" applyFont="1" applyBorder="1" applyAlignment="1">
      <alignment vertical="top"/>
    </xf>
    <xf numFmtId="0" fontId="0" fillId="0" borderId="0" xfId="0" applyAlignment="1">
      <alignment horizontal="left" vertical="center"/>
    </xf>
    <xf numFmtId="0" fontId="13" fillId="0" borderId="0" xfId="0" applyFont="1" applyAlignment="1">
      <alignment horizontal="center" vertical="center"/>
    </xf>
    <xf numFmtId="0" fontId="13" fillId="0" borderId="0" xfId="0" applyFont="1" applyAlignment="1" applyProtection="1">
      <alignment horizontal="center" vertical="center"/>
      <protection locked="0"/>
    </xf>
    <xf numFmtId="0" fontId="38" fillId="0" borderId="0" xfId="0" applyFont="1">
      <alignment vertical="center"/>
    </xf>
    <xf numFmtId="0" fontId="0" fillId="0" borderId="0" xfId="0" applyAlignment="1">
      <alignment horizontal="center" vertical="center"/>
    </xf>
    <xf numFmtId="0" fontId="38" fillId="0" borderId="21" xfId="0" applyFont="1" applyBorder="1" applyAlignment="1">
      <alignment horizontal="center" vertical="center"/>
    </xf>
    <xf numFmtId="0" fontId="38" fillId="0" borderId="0" xfId="0" applyFont="1" applyAlignment="1">
      <alignment vertical="top" wrapText="1"/>
    </xf>
    <xf numFmtId="0" fontId="13" fillId="0" borderId="0" xfId="0" applyFont="1" applyAlignment="1">
      <alignment horizontal="left" vertical="center"/>
    </xf>
    <xf numFmtId="0" fontId="38" fillId="0" borderId="0" xfId="0" applyFont="1" applyAlignment="1">
      <alignment horizontal="left" vertical="center"/>
    </xf>
    <xf numFmtId="0" fontId="12" fillId="0" borderId="19" xfId="0" applyFont="1" applyBorder="1" applyAlignment="1">
      <alignment horizontal="center" vertical="center" wrapText="1"/>
    </xf>
    <xf numFmtId="0" fontId="12" fillId="0" borderId="0" xfId="0" applyFont="1" applyAlignment="1">
      <alignment horizontal="center" vertical="center" wrapText="1"/>
    </xf>
    <xf numFmtId="0" fontId="38" fillId="0" borderId="0" xfId="0" applyFont="1" applyAlignment="1">
      <alignment vertical="center" wrapText="1"/>
    </xf>
    <xf numFmtId="0" fontId="14" fillId="0" borderId="0" xfId="0" applyFont="1" applyAlignment="1">
      <alignment vertical="center" wrapText="1"/>
    </xf>
    <xf numFmtId="0" fontId="45" fillId="0" borderId="0" xfId="0" applyFont="1" applyAlignment="1">
      <alignment horizontal="left" vertical="center"/>
    </xf>
    <xf numFmtId="0" fontId="13" fillId="0" borderId="0" xfId="0" applyFont="1" applyAlignment="1">
      <alignment horizontal="right" vertical="center"/>
    </xf>
    <xf numFmtId="0" fontId="0" fillId="0" borderId="0" xfId="0" applyProtection="1">
      <alignment vertical="center"/>
      <protection locked="0"/>
    </xf>
    <xf numFmtId="0" fontId="13" fillId="0" borderId="12" xfId="0" applyFont="1" applyBorder="1" applyAlignment="1">
      <alignment horizontal="center" vertical="center"/>
    </xf>
    <xf numFmtId="0" fontId="38" fillId="0" borderId="0" xfId="0" applyFont="1" applyAlignment="1">
      <alignment horizontal="center" vertical="center"/>
    </xf>
    <xf numFmtId="0" fontId="47" fillId="0" borderId="0" xfId="0" applyFont="1">
      <alignment vertical="center"/>
    </xf>
    <xf numFmtId="0" fontId="2" fillId="0" borderId="0" xfId="47">
      <alignment vertical="center"/>
    </xf>
    <xf numFmtId="0" fontId="13" fillId="0" borderId="0" xfId="0" applyFont="1" applyAlignment="1">
      <alignment horizontal="center" vertical="center" wrapText="1"/>
    </xf>
    <xf numFmtId="49" fontId="13" fillId="0" borderId="0" xfId="0" applyNumberFormat="1" applyFont="1">
      <alignment vertical="center"/>
    </xf>
    <xf numFmtId="0" fontId="0" fillId="25" borderId="0" xfId="0" applyFill="1" applyProtection="1">
      <alignment vertical="center"/>
      <protection hidden="1"/>
    </xf>
    <xf numFmtId="0" fontId="53" fillId="0" borderId="0" xfId="0" applyFont="1">
      <alignment vertical="center"/>
    </xf>
    <xf numFmtId="0" fontId="54" fillId="0" borderId="0" xfId="0" quotePrefix="1" applyFont="1" applyProtection="1">
      <alignment vertical="center"/>
      <protection hidden="1"/>
    </xf>
    <xf numFmtId="0" fontId="54" fillId="0" borderId="0" xfId="0" applyFont="1" applyProtection="1">
      <alignment vertical="center"/>
      <protection hidden="1"/>
    </xf>
    <xf numFmtId="0" fontId="55" fillId="0" borderId="0" xfId="0" applyFont="1" applyAlignment="1" applyProtection="1">
      <alignment horizontal="center" vertical="center"/>
      <protection hidden="1"/>
    </xf>
    <xf numFmtId="0" fontId="56" fillId="0" borderId="0" xfId="0" applyFont="1" applyProtection="1">
      <alignment vertical="center"/>
      <protection hidden="1"/>
    </xf>
    <xf numFmtId="0" fontId="9" fillId="25" borderId="0" xfId="0" applyFont="1" applyFill="1" applyAlignment="1" applyProtection="1">
      <alignment horizontal="left" vertical="center"/>
      <protection hidden="1"/>
    </xf>
    <xf numFmtId="0" fontId="58" fillId="0" borderId="0" xfId="0" applyFont="1" applyProtection="1">
      <alignment vertical="center"/>
      <protection hidden="1"/>
    </xf>
    <xf numFmtId="0" fontId="58" fillId="0" borderId="0" xfId="0" applyFont="1">
      <alignment vertical="center"/>
    </xf>
    <xf numFmtId="0" fontId="38" fillId="0" borderId="26" xfId="0" applyFont="1" applyBorder="1" applyAlignment="1" applyProtection="1">
      <alignment horizontal="center" vertical="center" shrinkToFit="1"/>
      <protection locked="0"/>
    </xf>
    <xf numFmtId="0" fontId="38" fillId="0" borderId="0" xfId="41" applyFont="1" applyAlignment="1"/>
    <xf numFmtId="0" fontId="49" fillId="0" borderId="0" xfId="0" applyFont="1">
      <alignment vertical="center"/>
    </xf>
    <xf numFmtId="177" fontId="38" fillId="0" borderId="0" xfId="41" applyNumberFormat="1" applyFont="1" applyAlignment="1">
      <alignment horizontal="center"/>
    </xf>
    <xf numFmtId="0" fontId="49" fillId="0" borderId="0" xfId="0" applyFont="1" applyProtection="1">
      <alignment vertical="center"/>
      <protection locked="0"/>
    </xf>
    <xf numFmtId="0" fontId="49" fillId="0" borderId="0" xfId="0" applyFont="1" applyAlignment="1" applyProtection="1">
      <alignment vertical="center" shrinkToFit="1"/>
      <protection locked="0"/>
    </xf>
    <xf numFmtId="0" fontId="49" fillId="0" borderId="0" xfId="0" applyFont="1" applyAlignment="1" applyProtection="1">
      <alignment horizontal="center" vertical="center"/>
      <protection locked="0"/>
    </xf>
    <xf numFmtId="0" fontId="38" fillId="0" borderId="26" xfId="0" applyFont="1" applyBorder="1" applyAlignment="1" applyProtection="1">
      <alignment horizontal="center" vertical="center" wrapText="1"/>
      <protection locked="0"/>
    </xf>
    <xf numFmtId="0" fontId="38" fillId="0" borderId="0" xfId="0" applyFont="1" applyProtection="1">
      <alignment vertical="center"/>
      <protection locked="0"/>
    </xf>
    <xf numFmtId="0" fontId="38" fillId="0" borderId="0" xfId="0" applyFont="1" applyAlignment="1" applyProtection="1">
      <alignment vertical="center" shrinkToFit="1"/>
      <protection locked="0"/>
    </xf>
    <xf numFmtId="0" fontId="38" fillId="0" borderId="0" xfId="0" applyFont="1" applyAlignment="1" applyProtection="1">
      <alignment horizontal="center" vertical="center"/>
      <protection locked="0"/>
    </xf>
    <xf numFmtId="0" fontId="13" fillId="0" borderId="0" xfId="0" applyFont="1" applyAlignment="1">
      <alignment horizontal="right" vertical="center"/>
    </xf>
    <xf numFmtId="0" fontId="11" fillId="27" borderId="33" xfId="0" applyFont="1" applyFill="1" applyBorder="1" applyAlignment="1" applyProtection="1">
      <alignment horizontal="center" vertical="center"/>
      <protection hidden="1"/>
    </xf>
    <xf numFmtId="0" fontId="11" fillId="27" borderId="34" xfId="0" applyFont="1" applyFill="1" applyBorder="1" applyAlignment="1" applyProtection="1">
      <alignment horizontal="center" vertical="center"/>
      <protection hidden="1"/>
    </xf>
    <xf numFmtId="0" fontId="11" fillId="27" borderId="35" xfId="0" applyFont="1" applyFill="1" applyBorder="1" applyAlignment="1" applyProtection="1">
      <alignment horizontal="center" vertical="center"/>
      <protection hidden="1"/>
    </xf>
    <xf numFmtId="0" fontId="11" fillId="27" borderId="36" xfId="0" applyFont="1" applyFill="1" applyBorder="1" applyAlignment="1" applyProtection="1">
      <alignment horizontal="center" vertical="center"/>
      <protection hidden="1"/>
    </xf>
    <xf numFmtId="0" fontId="11" fillId="27" borderId="0" xfId="0" applyFont="1" applyFill="1" applyAlignment="1" applyProtection="1">
      <alignment horizontal="center" vertical="center"/>
      <protection hidden="1"/>
    </xf>
    <xf numFmtId="0" fontId="11" fillId="27" borderId="37" xfId="0" applyFont="1" applyFill="1" applyBorder="1" applyAlignment="1" applyProtection="1">
      <alignment horizontal="center" vertical="center"/>
      <protection hidden="1"/>
    </xf>
    <xf numFmtId="0" fontId="11" fillId="27" borderId="38" xfId="0" applyFont="1" applyFill="1" applyBorder="1" applyAlignment="1" applyProtection="1">
      <alignment horizontal="center" vertical="center"/>
      <protection hidden="1"/>
    </xf>
    <xf numFmtId="0" fontId="11" fillId="27" borderId="39" xfId="0" applyFont="1" applyFill="1" applyBorder="1" applyAlignment="1" applyProtection="1">
      <alignment horizontal="center" vertical="center"/>
      <protection hidden="1"/>
    </xf>
    <xf numFmtId="0" fontId="11" fillId="27" borderId="40" xfId="0" applyFont="1" applyFill="1" applyBorder="1" applyAlignment="1" applyProtection="1">
      <alignment horizontal="center" vertical="center"/>
      <protection hidden="1"/>
    </xf>
    <xf numFmtId="0" fontId="11" fillId="0" borderId="34" xfId="0" applyFont="1" applyBorder="1" applyAlignment="1">
      <alignment horizontal="center" vertical="center"/>
    </xf>
    <xf numFmtId="0" fontId="11" fillId="0" borderId="0" xfId="0" applyFont="1" applyAlignment="1">
      <alignment horizontal="center" vertical="center"/>
    </xf>
    <xf numFmtId="0" fontId="0" fillId="0" borderId="0" xfId="0">
      <alignment vertical="center"/>
    </xf>
    <xf numFmtId="0" fontId="0" fillId="0" borderId="0" xfId="0" applyAlignment="1">
      <alignment horizontal="left" vertical="center"/>
    </xf>
    <xf numFmtId="49" fontId="13" fillId="28" borderId="0" xfId="0" quotePrefix="1" applyNumberFormat="1" applyFont="1" applyFill="1" applyAlignment="1" applyProtection="1">
      <alignment horizontal="center" vertical="center"/>
      <protection locked="0"/>
    </xf>
    <xf numFmtId="49" fontId="13" fillId="28" borderId="0" xfId="0" applyNumberFormat="1" applyFont="1" applyFill="1" applyAlignment="1" applyProtection="1">
      <alignment horizontal="center" vertical="center" wrapText="1"/>
      <protection locked="0"/>
    </xf>
    <xf numFmtId="176" fontId="0" fillId="25" borderId="0" xfId="0" applyNumberFormat="1" applyFill="1" applyAlignment="1" applyProtection="1">
      <alignment horizontal="center" vertical="center"/>
      <protection hidden="1"/>
    </xf>
    <xf numFmtId="176" fontId="0" fillId="0" borderId="0" xfId="0" applyNumberFormat="1" applyAlignment="1" applyProtection="1">
      <alignment horizontal="center" vertical="center"/>
      <protection hidden="1"/>
    </xf>
    <xf numFmtId="0" fontId="13" fillId="28" borderId="0" xfId="0" applyFont="1" applyFill="1" applyAlignment="1" applyProtection="1">
      <alignment horizontal="center" vertical="center" wrapText="1"/>
      <protection locked="0"/>
    </xf>
    <xf numFmtId="0" fontId="13" fillId="0" borderId="0" xfId="0" applyFont="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13" fillId="0" borderId="0" xfId="0" applyFont="1" applyAlignment="1" applyProtection="1">
      <alignment horizontal="center" vertical="center"/>
      <protection hidden="1"/>
    </xf>
    <xf numFmtId="0" fontId="14" fillId="0" borderId="0" xfId="0" applyFont="1" applyAlignment="1">
      <alignment horizontal="left" vertical="top" wrapText="1"/>
    </xf>
    <xf numFmtId="0" fontId="14" fillId="0" borderId="0" xfId="0" applyFont="1" applyAlignment="1">
      <alignment horizontal="left" vertical="top"/>
    </xf>
    <xf numFmtId="0" fontId="14" fillId="0" borderId="24" xfId="0" applyFont="1" applyBorder="1" applyAlignment="1">
      <alignment horizontal="left" vertical="top" wrapText="1"/>
    </xf>
    <xf numFmtId="0" fontId="14" fillId="0" borderId="24" xfId="0" applyFont="1" applyBorder="1" applyAlignment="1">
      <alignment horizontal="left" vertical="top"/>
    </xf>
    <xf numFmtId="0" fontId="0" fillId="28" borderId="0" xfId="0" applyFill="1" applyAlignment="1" applyProtection="1">
      <alignment horizontal="center" vertical="center"/>
      <protection locked="0"/>
    </xf>
    <xf numFmtId="0" fontId="0" fillId="0" borderId="0" xfId="0" applyAlignment="1">
      <alignment horizontal="center" vertical="center"/>
    </xf>
    <xf numFmtId="0" fontId="14" fillId="0" borderId="0" xfId="0" applyFont="1" applyAlignment="1">
      <alignment vertical="center" wrapText="1"/>
    </xf>
    <xf numFmtId="0" fontId="45" fillId="0" borderId="0" xfId="0" applyFont="1" applyAlignment="1">
      <alignment horizontal="left" vertical="center"/>
    </xf>
    <xf numFmtId="0" fontId="12" fillId="0" borderId="1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0" xfId="0" applyFont="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0" xfId="0" applyFont="1" applyAlignment="1">
      <alignment horizontal="center" vertical="center" wrapText="1"/>
    </xf>
    <xf numFmtId="0" fontId="14" fillId="0" borderId="15" xfId="0" applyFont="1" applyBorder="1" applyAlignment="1">
      <alignment horizontal="center" vertical="center" wrapText="1"/>
    </xf>
    <xf numFmtId="0" fontId="38" fillId="0" borderId="26" xfId="0" applyFont="1" applyBorder="1" applyAlignment="1">
      <alignment horizontal="center" vertical="center" wrapText="1"/>
    </xf>
    <xf numFmtId="0" fontId="13" fillId="28" borderId="26" xfId="0" applyFont="1" applyFill="1" applyBorder="1" applyAlignment="1" applyProtection="1">
      <alignment horizontal="center" vertical="center"/>
      <protection locked="0"/>
    </xf>
    <xf numFmtId="0" fontId="13" fillId="28" borderId="48" xfId="0" applyFont="1" applyFill="1" applyBorder="1" applyAlignment="1" applyProtection="1">
      <alignment horizontal="center" vertical="center"/>
      <protection locked="0"/>
    </xf>
    <xf numFmtId="0" fontId="13" fillId="28" borderId="41" xfId="0" applyFont="1" applyFill="1" applyBorder="1" applyAlignment="1" applyProtection="1">
      <alignment horizontal="center" vertical="center"/>
      <protection locked="0"/>
    </xf>
    <xf numFmtId="0" fontId="13" fillId="28" borderId="42" xfId="0" applyFont="1" applyFill="1" applyBorder="1" applyAlignment="1" applyProtection="1">
      <alignment horizontal="center" vertical="center"/>
      <protection locked="0"/>
    </xf>
    <xf numFmtId="0" fontId="13" fillId="28" borderId="49" xfId="0" applyFont="1" applyFill="1" applyBorder="1" applyAlignment="1" applyProtection="1">
      <alignment horizontal="center" vertical="center"/>
      <protection locked="0"/>
    </xf>
    <xf numFmtId="0" fontId="0" fillId="0" borderId="49" xfId="0" applyBorder="1" applyAlignment="1" applyProtection="1">
      <alignment horizontal="center" vertical="center"/>
      <protection hidden="1"/>
    </xf>
    <xf numFmtId="0" fontId="0" fillId="0" borderId="26" xfId="0" applyBorder="1" applyAlignment="1" applyProtection="1">
      <alignment horizontal="center" vertical="center"/>
      <protection hidden="1"/>
    </xf>
    <xf numFmtId="0" fontId="13" fillId="0" borderId="0" xfId="0" applyFont="1" applyAlignment="1">
      <alignment horizontal="left" vertical="center"/>
    </xf>
    <xf numFmtId="0" fontId="38" fillId="0" borderId="0" xfId="0" applyFont="1">
      <alignment vertical="center"/>
    </xf>
    <xf numFmtId="0" fontId="38" fillId="0" borderId="0" xfId="0" applyFont="1" applyAlignment="1">
      <alignment horizontal="left" vertical="center"/>
    </xf>
    <xf numFmtId="0" fontId="38" fillId="0" borderId="48" xfId="0" applyFont="1" applyBorder="1" applyAlignment="1">
      <alignment horizontal="center" vertical="center"/>
    </xf>
    <xf numFmtId="0" fontId="38" fillId="0" borderId="42" xfId="0" applyFont="1" applyBorder="1" applyAlignment="1">
      <alignment horizontal="center" vertical="center"/>
    </xf>
    <xf numFmtId="0" fontId="38" fillId="0" borderId="49" xfId="0" applyFont="1" applyBorder="1" applyAlignment="1">
      <alignment horizontal="center" vertical="center"/>
    </xf>
    <xf numFmtId="0" fontId="0" fillId="0" borderId="17" xfId="0" applyBorder="1" applyAlignment="1" applyProtection="1">
      <alignment horizontal="center" vertical="center"/>
      <protection hidden="1"/>
    </xf>
    <xf numFmtId="0" fontId="0" fillId="0" borderId="18" xfId="0" applyBorder="1" applyAlignment="1" applyProtection="1">
      <alignment horizontal="center" vertical="center"/>
      <protection hidden="1"/>
    </xf>
    <xf numFmtId="0" fontId="0" fillId="0" borderId="0" xfId="0" applyAlignment="1" applyProtection="1">
      <alignment horizontal="center" vertical="center"/>
      <protection hidden="1"/>
    </xf>
    <xf numFmtId="0" fontId="0" fillId="0" borderId="15" xfId="0" applyBorder="1" applyAlignment="1" applyProtection="1">
      <alignment horizontal="center" vertical="center"/>
      <protection hidden="1"/>
    </xf>
    <xf numFmtId="0" fontId="0" fillId="0" borderId="24" xfId="0" applyBorder="1" applyAlignment="1" applyProtection="1">
      <alignment horizontal="center" vertical="center"/>
      <protection hidden="1"/>
    </xf>
    <xf numFmtId="0" fontId="0" fillId="0" borderId="25" xfId="0" applyBorder="1" applyAlignment="1" applyProtection="1">
      <alignment horizontal="center" vertical="center"/>
      <protection hidden="1"/>
    </xf>
    <xf numFmtId="0" fontId="13" fillId="28" borderId="31" xfId="0" applyFont="1" applyFill="1" applyBorder="1" applyAlignment="1" applyProtection="1">
      <alignment horizontal="center" vertical="center"/>
      <protection locked="0"/>
    </xf>
    <xf numFmtId="0" fontId="13" fillId="28" borderId="24" xfId="0" applyFont="1" applyFill="1" applyBorder="1" applyAlignment="1" applyProtection="1">
      <alignment horizontal="center" vertical="center"/>
      <protection locked="0"/>
    </xf>
    <xf numFmtId="0" fontId="13" fillId="28" borderId="25" xfId="0" applyFont="1" applyFill="1" applyBorder="1" applyAlignment="1" applyProtection="1">
      <alignment horizontal="center" vertical="center"/>
      <protection locked="0"/>
    </xf>
    <xf numFmtId="0" fontId="12" fillId="0" borderId="55" xfId="0" applyFont="1" applyBorder="1" applyAlignment="1">
      <alignment horizontal="center" vertical="center" wrapText="1"/>
    </xf>
    <xf numFmtId="0" fontId="12" fillId="0" borderId="13" xfId="0" applyFont="1" applyBorder="1" applyAlignment="1">
      <alignment horizontal="center" vertical="center" wrapText="1"/>
    </xf>
    <xf numFmtId="0" fontId="40" fillId="0" borderId="27"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9" xfId="0" applyFont="1" applyBorder="1" applyAlignment="1">
      <alignment horizontal="center" vertical="center" wrapText="1"/>
    </xf>
    <xf numFmtId="0" fontId="40" fillId="0" borderId="0" xfId="0" applyFont="1" applyAlignment="1">
      <alignment horizontal="center" vertical="center" wrapText="1"/>
    </xf>
    <xf numFmtId="0" fontId="40" fillId="0" borderId="30" xfId="0" applyFont="1" applyBorder="1" applyAlignment="1">
      <alignment horizontal="center" vertical="center" wrapText="1"/>
    </xf>
    <xf numFmtId="0" fontId="40" fillId="0" borderId="31" xfId="0" applyFont="1" applyBorder="1" applyAlignment="1">
      <alignment horizontal="center" vertical="center" wrapText="1"/>
    </xf>
    <xf numFmtId="0" fontId="40" fillId="0" borderId="24" xfId="0" applyFont="1" applyBorder="1" applyAlignment="1">
      <alignment horizontal="center" vertical="center" wrapText="1"/>
    </xf>
    <xf numFmtId="0" fontId="40" fillId="0" borderId="32"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31"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4" xfId="0" applyFont="1" applyBorder="1" applyAlignment="1">
      <alignment horizontal="center" vertical="center" wrapText="1"/>
    </xf>
    <xf numFmtId="0" fontId="38" fillId="0" borderId="0" xfId="0" applyFont="1" applyAlignment="1">
      <alignment vertical="center" wrapText="1"/>
    </xf>
    <xf numFmtId="0" fontId="12" fillId="0" borderId="50" xfId="0" applyFont="1" applyBorder="1" applyAlignment="1">
      <alignment horizontal="left" vertical="center"/>
    </xf>
    <xf numFmtId="0" fontId="12" fillId="0" borderId="51" xfId="0" applyFont="1" applyBorder="1" applyAlignment="1">
      <alignment horizontal="left" vertical="center"/>
    </xf>
    <xf numFmtId="0" fontId="12" fillId="0" borderId="52" xfId="0" applyFont="1" applyBorder="1" applyAlignment="1">
      <alignment horizontal="left" vertical="center"/>
    </xf>
    <xf numFmtId="0" fontId="13" fillId="28" borderId="44" xfId="0" applyFont="1" applyFill="1" applyBorder="1" applyAlignment="1" applyProtection="1">
      <alignment horizontal="center" vertical="center"/>
      <protection locked="0"/>
    </xf>
    <xf numFmtId="0" fontId="13" fillId="28" borderId="43" xfId="0" applyFont="1" applyFill="1" applyBorder="1" applyAlignment="1" applyProtection="1">
      <alignment horizontal="center" vertical="center"/>
      <protection locked="0"/>
    </xf>
    <xf numFmtId="0" fontId="13" fillId="28" borderId="64" xfId="0" applyFont="1" applyFill="1" applyBorder="1" applyAlignment="1" applyProtection="1">
      <alignment horizontal="center" vertical="center"/>
      <protection locked="0"/>
    </xf>
    <xf numFmtId="0" fontId="12" fillId="0" borderId="50" xfId="0" applyFont="1" applyBorder="1" applyAlignment="1">
      <alignment horizontal="center" vertical="center"/>
    </xf>
    <xf numFmtId="0" fontId="12" fillId="0" borderId="51" xfId="0" applyFont="1" applyBorder="1" applyAlignment="1">
      <alignment horizontal="center" vertical="center"/>
    </xf>
    <xf numFmtId="0" fontId="12" fillId="0" borderId="52" xfId="0" applyFont="1" applyBorder="1" applyAlignment="1">
      <alignment horizontal="center" vertical="center"/>
    </xf>
    <xf numFmtId="0" fontId="0" fillId="25" borderId="51" xfId="0" applyFill="1" applyBorder="1" applyAlignment="1" applyProtection="1">
      <alignment horizontal="center" vertical="center"/>
      <protection hidden="1"/>
    </xf>
    <xf numFmtId="0" fontId="0" fillId="25" borderId="41" xfId="0" applyFill="1" applyBorder="1" applyAlignment="1" applyProtection="1">
      <alignment horizontal="center" vertical="center"/>
      <protection hidden="1"/>
    </xf>
    <xf numFmtId="0" fontId="38" fillId="0" borderId="0" xfId="0" applyFont="1" applyAlignment="1">
      <alignment vertical="top" wrapText="1"/>
    </xf>
    <xf numFmtId="0" fontId="13" fillId="0" borderId="0" xfId="0" applyFont="1" applyAlignment="1">
      <alignment horizontal="center" vertical="center"/>
    </xf>
    <xf numFmtId="0" fontId="12" fillId="0" borderId="45" xfId="0" applyFont="1" applyBorder="1" applyAlignment="1">
      <alignment horizontal="left" vertical="center"/>
    </xf>
    <xf numFmtId="0" fontId="12" fillId="0" borderId="46" xfId="0" applyFont="1" applyBorder="1" applyAlignment="1">
      <alignment horizontal="left" vertical="center"/>
    </xf>
    <xf numFmtId="0" fontId="12" fillId="0" borderId="47" xfId="0" applyFont="1" applyBorder="1" applyAlignment="1">
      <alignment horizontal="left" vertical="center"/>
    </xf>
    <xf numFmtId="0" fontId="39" fillId="28" borderId="62" xfId="0" applyFont="1" applyFill="1" applyBorder="1" applyAlignment="1" applyProtection="1">
      <alignment horizontal="center" vertical="center"/>
      <protection locked="0"/>
    </xf>
    <xf numFmtId="0" fontId="39" fillId="24" borderId="44" xfId="0" applyFont="1" applyFill="1" applyBorder="1" applyAlignment="1" applyProtection="1">
      <alignment horizontal="center" vertical="center"/>
      <protection locked="0"/>
    </xf>
    <xf numFmtId="0" fontId="39" fillId="28" borderId="64" xfId="0" applyFont="1" applyFill="1" applyBorder="1" applyAlignment="1" applyProtection="1">
      <alignment horizontal="center" vertical="center"/>
      <protection locked="0"/>
    </xf>
    <xf numFmtId="0" fontId="39" fillId="28" borderId="12" xfId="0" applyFont="1" applyFill="1" applyBorder="1" applyAlignment="1" applyProtection="1">
      <alignment horizontal="center" vertical="center"/>
      <protection locked="0"/>
    </xf>
    <xf numFmtId="0" fontId="39" fillId="28" borderId="65" xfId="0" applyFont="1" applyFill="1" applyBorder="1" applyAlignment="1" applyProtection="1">
      <alignment horizontal="center" vertical="center"/>
      <protection locked="0"/>
    </xf>
    <xf numFmtId="0" fontId="39" fillId="28" borderId="54" xfId="0" applyFont="1" applyFill="1" applyBorder="1" applyAlignment="1" applyProtection="1">
      <alignment horizontal="center" vertical="center"/>
      <protection locked="0"/>
    </xf>
    <xf numFmtId="0" fontId="38" fillId="25" borderId="11" xfId="0" applyFont="1" applyFill="1" applyBorder="1" applyAlignment="1" applyProtection="1">
      <alignment horizontal="center" vertical="center"/>
      <protection hidden="1"/>
    </xf>
    <xf numFmtId="0" fontId="38" fillId="0" borderId="12" xfId="0" applyFont="1" applyBorder="1" applyAlignment="1" applyProtection="1">
      <alignment horizontal="center" vertical="center"/>
      <protection hidden="1"/>
    </xf>
    <xf numFmtId="0" fontId="38" fillId="0" borderId="54" xfId="0" applyFont="1" applyBorder="1" applyAlignment="1" applyProtection="1">
      <alignment horizontal="center" vertical="center"/>
      <protection hidden="1"/>
    </xf>
    <xf numFmtId="0" fontId="0" fillId="0" borderId="50" xfId="0" applyBorder="1" applyAlignment="1">
      <alignment horizontal="center" vertical="center" shrinkToFit="1"/>
    </xf>
    <xf numFmtId="0" fontId="38" fillId="0" borderId="51" xfId="0" applyFont="1" applyBorder="1" applyAlignment="1">
      <alignment horizontal="center" vertical="center" shrinkToFit="1"/>
    </xf>
    <xf numFmtId="0" fontId="0" fillId="0" borderId="51" xfId="0" applyBorder="1" applyAlignment="1">
      <alignment horizontal="center" vertical="center" shrinkToFit="1"/>
    </xf>
    <xf numFmtId="0" fontId="0" fillId="0" borderId="52" xfId="0" applyBorder="1" applyAlignment="1">
      <alignment horizontal="center" vertical="center" shrinkToFit="1"/>
    </xf>
    <xf numFmtId="0" fontId="38" fillId="0" borderId="48" xfId="0" applyFont="1" applyBorder="1" applyAlignment="1">
      <alignment horizontal="center" vertical="center" shrinkToFit="1"/>
    </xf>
    <xf numFmtId="0" fontId="38" fillId="0" borderId="42" xfId="0" applyFont="1" applyBorder="1" applyAlignment="1">
      <alignment horizontal="center" vertical="center" shrinkToFit="1"/>
    </xf>
    <xf numFmtId="0" fontId="38" fillId="0" borderId="49" xfId="0" applyFont="1" applyBorder="1" applyAlignment="1">
      <alignment horizontal="center" vertical="center" shrinkToFit="1"/>
    </xf>
    <xf numFmtId="0" fontId="39" fillId="28" borderId="45" xfId="0" applyFont="1" applyFill="1" applyBorder="1" applyAlignment="1" applyProtection="1">
      <alignment horizontal="center" vertical="center"/>
      <protection locked="0"/>
    </xf>
    <xf numFmtId="0" fontId="39" fillId="24" borderId="46" xfId="0" applyFont="1" applyFill="1" applyBorder="1" applyAlignment="1" applyProtection="1">
      <alignment horizontal="center" vertical="center"/>
      <protection locked="0"/>
    </xf>
    <xf numFmtId="0" fontId="39" fillId="28" borderId="46" xfId="0" applyFont="1" applyFill="1" applyBorder="1" applyAlignment="1" applyProtection="1">
      <alignment horizontal="center" vertical="center"/>
      <protection locked="0"/>
    </xf>
    <xf numFmtId="0" fontId="39" fillId="28" borderId="56" xfId="0" applyFont="1" applyFill="1" applyBorder="1" applyAlignment="1" applyProtection="1">
      <alignment horizontal="center" vertical="center"/>
      <protection locked="0"/>
    </xf>
    <xf numFmtId="0" fontId="39" fillId="28" borderId="21" xfId="0" applyFont="1" applyFill="1" applyBorder="1" applyAlignment="1" applyProtection="1">
      <alignment horizontal="center" vertical="center"/>
      <protection locked="0"/>
    </xf>
    <xf numFmtId="0" fontId="39" fillId="28" borderId="67" xfId="0" applyFont="1" applyFill="1" applyBorder="1" applyAlignment="1" applyProtection="1">
      <alignment horizontal="center" vertical="center"/>
      <protection locked="0"/>
    </xf>
    <xf numFmtId="0" fontId="39" fillId="24" borderId="47" xfId="0" applyFont="1" applyFill="1" applyBorder="1" applyAlignment="1" applyProtection="1">
      <alignment horizontal="center" vertical="center"/>
      <protection locked="0"/>
    </xf>
    <xf numFmtId="0" fontId="38" fillId="25" borderId="53" xfId="0" applyFont="1" applyFill="1" applyBorder="1" applyAlignment="1" applyProtection="1">
      <alignment horizontal="center" vertical="center"/>
      <protection hidden="1"/>
    </xf>
    <xf numFmtId="0" fontId="38" fillId="0" borderId="21" xfId="0" applyFont="1" applyBorder="1" applyAlignment="1" applyProtection="1">
      <alignment horizontal="center" vertical="center"/>
      <protection hidden="1"/>
    </xf>
    <xf numFmtId="0" fontId="38" fillId="0" borderId="22" xfId="0" applyFont="1" applyBorder="1" applyAlignment="1" applyProtection="1">
      <alignment horizontal="center" vertical="center"/>
      <protection hidden="1"/>
    </xf>
    <xf numFmtId="0" fontId="12" fillId="0" borderId="56" xfId="0" applyFont="1" applyBorder="1" applyAlignment="1">
      <alignment horizontal="left" vertical="center"/>
    </xf>
    <xf numFmtId="0" fontId="38" fillId="25" borderId="57" xfId="0" applyFont="1" applyFill="1" applyBorder="1" applyAlignment="1" applyProtection="1">
      <alignment horizontal="center" vertical="center"/>
      <protection hidden="1"/>
    </xf>
    <xf numFmtId="0" fontId="38" fillId="0" borderId="14" xfId="0" applyFont="1" applyBorder="1" applyAlignment="1" applyProtection="1">
      <alignment horizontal="center" vertical="center"/>
      <protection hidden="1"/>
    </xf>
    <xf numFmtId="0" fontId="38" fillId="0" borderId="58" xfId="0" applyFont="1" applyBorder="1" applyAlignment="1" applyProtection="1">
      <alignment horizontal="center" vertical="center"/>
      <protection hidden="1"/>
    </xf>
    <xf numFmtId="0" fontId="12" fillId="0" borderId="53" xfId="0" applyFont="1" applyBorder="1" applyAlignment="1">
      <alignment horizontal="left" vertical="center" wrapText="1"/>
    </xf>
    <xf numFmtId="0" fontId="33" fillId="0" borderId="21" xfId="0" applyFont="1" applyBorder="1" applyAlignment="1">
      <alignment horizontal="left" vertical="center" wrapText="1"/>
    </xf>
    <xf numFmtId="0" fontId="33" fillId="0" borderId="22" xfId="0" applyFont="1" applyBorder="1" applyAlignment="1">
      <alignment horizontal="left" vertical="center" wrapText="1"/>
    </xf>
    <xf numFmtId="0" fontId="12" fillId="0" borderId="59" xfId="0" applyFont="1" applyBorder="1" applyAlignment="1">
      <alignment horizontal="left" vertical="center"/>
    </xf>
    <xf numFmtId="0" fontId="12" fillId="0" borderId="60" xfId="0" applyFont="1" applyBorder="1" applyAlignment="1">
      <alignment horizontal="left" vertical="center"/>
    </xf>
    <xf numFmtId="0" fontId="12" fillId="0" borderId="61" xfId="0" applyFont="1" applyBorder="1" applyAlignment="1">
      <alignment horizontal="left" vertical="center"/>
    </xf>
    <xf numFmtId="0" fontId="39" fillId="28" borderId="59" xfId="0" applyFont="1" applyFill="1" applyBorder="1" applyAlignment="1" applyProtection="1">
      <alignment horizontal="center" vertical="center"/>
      <protection locked="0"/>
    </xf>
    <xf numFmtId="0" fontId="39" fillId="28" borderId="60" xfId="0" applyFont="1" applyFill="1" applyBorder="1" applyAlignment="1" applyProtection="1">
      <alignment horizontal="center" vertical="center"/>
      <protection locked="0"/>
    </xf>
    <xf numFmtId="0" fontId="39" fillId="28" borderId="66" xfId="0" applyFont="1" applyFill="1" applyBorder="1" applyAlignment="1" applyProtection="1">
      <alignment horizontal="center" vertical="center"/>
      <protection locked="0"/>
    </xf>
    <xf numFmtId="0" fontId="39" fillId="28" borderId="10" xfId="0" applyFont="1" applyFill="1" applyBorder="1" applyAlignment="1" applyProtection="1">
      <alignment horizontal="center" vertical="center"/>
      <protection locked="0"/>
    </xf>
    <xf numFmtId="0" fontId="39" fillId="24" borderId="10" xfId="0" applyFont="1" applyFill="1" applyBorder="1" applyAlignment="1" applyProtection="1">
      <alignment horizontal="center" vertical="center"/>
      <protection locked="0"/>
    </xf>
    <xf numFmtId="0" fontId="39" fillId="24" borderId="63" xfId="0" applyFont="1" applyFill="1" applyBorder="1" applyAlignment="1" applyProtection="1">
      <alignment horizontal="center" vertical="center"/>
      <protection locked="0"/>
    </xf>
    <xf numFmtId="0" fontId="38" fillId="25" borderId="59" xfId="0" applyFont="1" applyFill="1" applyBorder="1" applyAlignment="1" applyProtection="1">
      <alignment horizontal="center" vertical="center"/>
      <protection hidden="1"/>
    </xf>
    <xf numFmtId="0" fontId="38" fillId="0" borderId="60" xfId="0" applyFont="1" applyBorder="1" applyAlignment="1" applyProtection="1">
      <alignment horizontal="center" vertical="center"/>
      <protection hidden="1"/>
    </xf>
    <xf numFmtId="0" fontId="38" fillId="0" borderId="61" xfId="0" applyFont="1" applyBorder="1" applyAlignment="1" applyProtection="1">
      <alignment horizontal="center" vertical="center"/>
      <protection hidden="1"/>
    </xf>
    <xf numFmtId="0" fontId="41" fillId="0" borderId="48" xfId="0" applyFont="1" applyBorder="1" applyAlignment="1">
      <alignment horizontal="left" vertical="center" wrapText="1"/>
    </xf>
    <xf numFmtId="0" fontId="41" fillId="0" borderId="42" xfId="0" applyFont="1" applyBorder="1" applyAlignment="1">
      <alignment horizontal="left" vertical="center" wrapText="1"/>
    </xf>
    <xf numFmtId="0" fontId="41" fillId="0" borderId="49" xfId="0" applyFont="1" applyBorder="1" applyAlignment="1">
      <alignment horizontal="left" vertical="center" wrapText="1"/>
    </xf>
    <xf numFmtId="0" fontId="39" fillId="28" borderId="48" xfId="0" applyFont="1" applyFill="1" applyBorder="1" applyAlignment="1" applyProtection="1">
      <alignment horizontal="center" vertical="center"/>
      <protection locked="0"/>
    </xf>
    <xf numFmtId="0" fontId="39" fillId="28" borderId="42" xfId="0" applyFont="1" applyFill="1" applyBorder="1" applyAlignment="1" applyProtection="1">
      <alignment horizontal="center" vertical="center"/>
      <protection locked="0"/>
    </xf>
    <xf numFmtId="0" fontId="39" fillId="28" borderId="49" xfId="0" applyFont="1" applyFill="1" applyBorder="1" applyAlignment="1" applyProtection="1">
      <alignment horizontal="center" vertical="center"/>
      <protection locked="0"/>
    </xf>
    <xf numFmtId="0" fontId="38" fillId="28" borderId="42" xfId="0" applyFont="1" applyFill="1" applyBorder="1" applyAlignment="1" applyProtection="1">
      <alignment horizontal="center" vertical="center"/>
      <protection locked="0"/>
    </xf>
    <xf numFmtId="0" fontId="38" fillId="28" borderId="49" xfId="0" applyFont="1" applyFill="1" applyBorder="1" applyAlignment="1" applyProtection="1">
      <alignment horizontal="center" vertical="center"/>
      <protection locked="0"/>
    </xf>
    <xf numFmtId="0" fontId="38" fillId="0" borderId="48" xfId="0" applyFont="1" applyBorder="1" applyAlignment="1">
      <alignment horizontal="center" vertical="center" wrapText="1"/>
    </xf>
    <xf numFmtId="0" fontId="38" fillId="0" borderId="42" xfId="0" applyFont="1" applyBorder="1" applyAlignment="1">
      <alignment horizontal="center" vertical="center" wrapText="1"/>
    </xf>
    <xf numFmtId="0" fontId="38" fillId="0" borderId="49" xfId="0" applyFont="1" applyBorder="1" applyAlignment="1">
      <alignment horizontal="center" vertical="center" wrapText="1"/>
    </xf>
    <xf numFmtId="0" fontId="38" fillId="0" borderId="26" xfId="0" applyFont="1" applyBorder="1" applyAlignment="1">
      <alignment horizontal="center" vertical="center"/>
    </xf>
    <xf numFmtId="0" fontId="41" fillId="0" borderId="48" xfId="0" applyFont="1" applyBorder="1" applyAlignment="1">
      <alignment vertical="center" wrapText="1"/>
    </xf>
    <xf numFmtId="0" fontId="41" fillId="0" borderId="42" xfId="0" applyFont="1" applyBorder="1" applyAlignment="1">
      <alignment vertical="center" wrapText="1"/>
    </xf>
    <xf numFmtId="0" fontId="41" fillId="0" borderId="49" xfId="0" applyFont="1" applyBorder="1" applyAlignment="1">
      <alignment vertical="center" wrapText="1"/>
    </xf>
    <xf numFmtId="0" fontId="41" fillId="28" borderId="42" xfId="0" applyFont="1" applyFill="1" applyBorder="1" applyAlignment="1">
      <alignment horizontal="left" vertical="center" wrapText="1"/>
    </xf>
    <xf numFmtId="0" fontId="41" fillId="28" borderId="49" xfId="0" applyFont="1" applyFill="1" applyBorder="1" applyAlignment="1">
      <alignment horizontal="left" vertical="center" wrapText="1"/>
    </xf>
    <xf numFmtId="0" fontId="52" fillId="0" borderId="0" xfId="0" applyFont="1" applyAlignment="1">
      <alignment horizontal="center" vertical="center"/>
    </xf>
    <xf numFmtId="0" fontId="0" fillId="0" borderId="0" xfId="0" applyAlignment="1" applyProtection="1">
      <alignment horizontal="left" vertical="center"/>
      <protection locked="0"/>
    </xf>
    <xf numFmtId="0" fontId="0" fillId="28" borderId="0" xfId="0" applyFill="1" applyAlignment="1" applyProtection="1">
      <alignment horizontal="left" vertical="center"/>
      <protection locked="0"/>
    </xf>
    <xf numFmtId="0" fontId="0" fillId="0" borderId="0" xfId="0" applyProtection="1">
      <alignment vertical="center"/>
      <protection locked="0"/>
    </xf>
    <xf numFmtId="0" fontId="13" fillId="28" borderId="0" xfId="0" applyFont="1" applyFill="1" applyAlignment="1" applyProtection="1">
      <alignment horizontal="center" vertical="center"/>
      <protection locked="0"/>
    </xf>
    <xf numFmtId="178" fontId="13" fillId="28" borderId="0" xfId="0" applyNumberFormat="1" applyFont="1" applyFill="1" applyAlignment="1" applyProtection="1">
      <alignment horizontal="center" vertical="center"/>
      <protection locked="0"/>
    </xf>
    <xf numFmtId="178" fontId="13" fillId="0" borderId="0" xfId="0" applyNumberFormat="1" applyFont="1" applyAlignment="1" applyProtection="1">
      <alignment horizontal="center" vertical="center"/>
      <protection locked="0"/>
    </xf>
    <xf numFmtId="0" fontId="48" fillId="0" borderId="0" xfId="0" applyFont="1" applyProtection="1">
      <alignment vertical="center"/>
      <protection hidden="1"/>
    </xf>
    <xf numFmtId="0" fontId="0" fillId="0" borderId="0" xfId="0" applyProtection="1">
      <alignment vertical="center"/>
      <protection hidden="1"/>
    </xf>
    <xf numFmtId="0" fontId="57" fillId="0" borderId="0" xfId="0" applyFont="1" applyProtection="1">
      <alignment vertical="center"/>
      <protection hidden="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3" xr:uid="{0162B4C1-616C-4EFF-9F04-D0C9210EC836}"/>
    <cellStyle name="標準 3 2" xfId="49" xr:uid="{7E1F6023-6984-477D-965D-538226E5ADD2}"/>
    <cellStyle name="標準 4" xfId="44" xr:uid="{B0A638F2-B1D5-4BA6-BB24-FAE2E67B978B}"/>
    <cellStyle name="標準 4 2" xfId="48" xr:uid="{564FDEE6-CB92-4DB6-B9DE-35534F6D5898}"/>
    <cellStyle name="標準 5" xfId="45" xr:uid="{02616815-1EB5-4968-AB27-AE52BDF7EDD7}"/>
    <cellStyle name="標準 5 2" xfId="50" xr:uid="{1A47ECAD-830E-466A-84CE-05DEFDCF5D19}"/>
    <cellStyle name="標準 6" xfId="46" xr:uid="{7358FB82-8697-481F-A906-3AE44C47A280}"/>
    <cellStyle name="標準 7" xfId="47" xr:uid="{A8E64533-B073-4807-944C-634F05801B67}"/>
    <cellStyle name="良い" xfId="42" builtinId="26" customBuiltin="1"/>
  </cellStyles>
  <dxfs count="35">
    <dxf>
      <font>
        <color rgb="FF0070C0"/>
      </font>
    </dxf>
    <dxf>
      <font>
        <color rgb="FF0070C0"/>
      </font>
    </dxf>
    <dxf>
      <font>
        <color rgb="FF0070C0"/>
      </font>
    </dxf>
    <dxf>
      <fill>
        <patternFill>
          <bgColor theme="0" tint="-0.24994659260841701"/>
        </patternFill>
      </fill>
    </dxf>
    <dxf>
      <fill>
        <patternFill>
          <bgColor rgb="FFFF99FF"/>
        </patternFill>
      </fill>
    </dxf>
    <dxf>
      <fill>
        <patternFill>
          <bgColor rgb="FFFF99FF"/>
        </patternFill>
      </fill>
    </dxf>
    <dxf>
      <fill>
        <patternFill>
          <bgColor theme="0" tint="-0.24994659260841701"/>
        </patternFill>
      </fill>
    </dxf>
    <dxf>
      <fill>
        <patternFill>
          <bgColor rgb="FFFF99FF"/>
        </patternFill>
      </fill>
    </dxf>
    <dxf>
      <fill>
        <patternFill>
          <bgColor theme="1"/>
        </patternFill>
      </fill>
    </dxf>
    <dxf>
      <fill>
        <patternFill>
          <bgColor theme="1"/>
        </patternFill>
      </fill>
    </dxf>
    <dxf>
      <fill>
        <patternFill>
          <bgColor rgb="FFFF99FF"/>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99FF"/>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99FF"/>
        </patternFill>
      </fill>
    </dxf>
    <dxf>
      <fill>
        <patternFill>
          <bgColor theme="0" tint="-0.34998626667073579"/>
        </patternFill>
      </fill>
    </dxf>
    <dxf>
      <fill>
        <patternFill>
          <bgColor rgb="FFFF99FF"/>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99FF"/>
        </patternFill>
      </fill>
    </dxf>
    <dxf>
      <fill>
        <patternFill>
          <bgColor rgb="FFFF99FF"/>
        </patternFill>
      </fill>
    </dxf>
    <dxf>
      <fill>
        <patternFill>
          <bgColor rgb="FFFF99FF"/>
        </patternFill>
      </fill>
    </dxf>
    <dxf>
      <fill>
        <patternFill>
          <bgColor theme="0" tint="-0.34998626667073579"/>
        </patternFill>
      </fill>
    </dxf>
    <dxf>
      <fill>
        <patternFill>
          <bgColor rgb="FFFF99FF"/>
        </patternFill>
      </fill>
    </dxf>
    <dxf>
      <fill>
        <patternFill>
          <bgColor theme="0" tint="-0.34998626667073579"/>
        </patternFill>
      </fill>
    </dxf>
    <dxf>
      <fill>
        <patternFill>
          <bgColor theme="0" tint="-0.34998626667073579"/>
        </patternFill>
      </fill>
    </dxf>
    <dxf>
      <fill>
        <patternFill>
          <bgColor rgb="FFFF99FF"/>
        </patternFill>
      </fill>
    </dxf>
    <dxf>
      <font>
        <color rgb="FFFF0000"/>
      </font>
    </dxf>
  </dxfs>
  <tableStyles count="0" defaultTableStyle="TableStyleMedium9" defaultPivotStyle="PivotStyleLight16"/>
  <colors>
    <mruColors>
      <color rgb="FFFF99FF"/>
      <color rgb="FFFFFFFF"/>
      <color rgb="FFFF66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13</xdr:col>
          <xdr:colOff>266700</xdr:colOff>
          <xdr:row>16</xdr:row>
          <xdr:rowOff>66675</xdr:rowOff>
        </xdr:from>
        <xdr:to>
          <xdr:col>14</xdr:col>
          <xdr:colOff>28575</xdr:colOff>
          <xdr:row>16</xdr:row>
          <xdr:rowOff>228600</xdr:rowOff>
        </xdr:to>
        <xdr:sp macro="" textlink="">
          <xdr:nvSpPr>
            <xdr:cNvPr id="52227" name="chkOkyuRiyo" hidden="1">
              <a:extLst>
                <a:ext uri="{63B3BB69-23CF-44E3-9099-C40C66FF867C}">
                  <a14:compatExt spid="_x0000_s52227"/>
                </a:ext>
                <a:ext uri="{FF2B5EF4-FFF2-40B4-BE49-F238E27FC236}">
                  <a16:creationId xmlns:a16="http://schemas.microsoft.com/office/drawing/2014/main" id="{00000000-0008-0000-0000-000003C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14</xdr:col>
      <xdr:colOff>156633</xdr:colOff>
      <xdr:row>8</xdr:row>
      <xdr:rowOff>138641</xdr:rowOff>
    </xdr:from>
    <xdr:to>
      <xdr:col>21</xdr:col>
      <xdr:colOff>132259</xdr:colOff>
      <xdr:row>10</xdr:row>
      <xdr:rowOff>20268</xdr:rowOff>
    </xdr:to>
    <xdr:sp macro="" textlink="">
      <xdr:nvSpPr>
        <xdr:cNvPr id="8" name="AutoShape 94">
          <a:extLst>
            <a:ext uri="{FF2B5EF4-FFF2-40B4-BE49-F238E27FC236}">
              <a16:creationId xmlns:a16="http://schemas.microsoft.com/office/drawing/2014/main" id="{00000000-0008-0000-0000-000008000000}"/>
            </a:ext>
          </a:extLst>
        </xdr:cNvPr>
        <xdr:cNvSpPr>
          <a:spLocks noChangeArrowheads="1"/>
        </xdr:cNvSpPr>
      </xdr:nvSpPr>
      <xdr:spPr bwMode="auto">
        <a:xfrm>
          <a:off x="3837093" y="1731221"/>
          <a:ext cx="1914916" cy="344542"/>
        </a:xfrm>
        <a:prstGeom prst="wedgeRoundRectCallout">
          <a:avLst>
            <a:gd name="adj1" fmla="val -90870"/>
            <a:gd name="adj2" fmla="val 100000"/>
            <a:gd name="adj3" fmla="val 16667"/>
          </a:avLst>
        </a:prstGeom>
        <a:solidFill>
          <a:srgbClr val="FFFF00">
            <a:alpha val="60001"/>
          </a:srgbClr>
        </a:solidFill>
        <a:ln w="9525" algn="ctr">
          <a:solidFill>
            <a:srgbClr val="000000"/>
          </a:solidFill>
          <a:miter lim="800000"/>
          <a:headEnd/>
          <a:tailEnd/>
        </a:ln>
        <a:effectLst/>
      </xdr:spPr>
      <xdr:txBody>
        <a:bodyPr vertOverflow="clip" wrap="square" lIns="36576" tIns="18288" rIns="36576" bIns="18288" anchor="ctr" upright="1"/>
        <a:lstStyle/>
        <a:p>
          <a:pPr algn="ctr" rtl="0">
            <a:defRPr sz="1000"/>
          </a:pPr>
          <a:r>
            <a:rPr lang="ja-JP" altLang="en-US" sz="1100" b="1" i="0" u="none" strike="noStrike" baseline="0">
              <a:solidFill>
                <a:srgbClr val="FF0000"/>
              </a:solidFill>
              <a:latin typeface="ＭＳ Ｐゴシック"/>
              <a:ea typeface="ＭＳ Ｐゴシック"/>
            </a:rPr>
            <a:t>必ず最初に入力してください！</a:t>
          </a:r>
        </a:p>
      </xdr:txBody>
    </xdr:sp>
    <xdr:clientData/>
  </xdr:twoCellAnchor>
  <xdr:twoCellAnchor editAs="oneCell">
    <xdr:from>
      <xdr:col>14</xdr:col>
      <xdr:colOff>23071</xdr:colOff>
      <xdr:row>10</xdr:row>
      <xdr:rowOff>202142</xdr:rowOff>
    </xdr:from>
    <xdr:to>
      <xdr:col>22</xdr:col>
      <xdr:colOff>343798</xdr:colOff>
      <xdr:row>11</xdr:row>
      <xdr:rowOff>188605</xdr:rowOff>
    </xdr:to>
    <xdr:sp macro="" textlink="">
      <xdr:nvSpPr>
        <xdr:cNvPr id="9" name="AutoShape 84">
          <a:extLst>
            <a:ext uri="{FF2B5EF4-FFF2-40B4-BE49-F238E27FC236}">
              <a16:creationId xmlns:a16="http://schemas.microsoft.com/office/drawing/2014/main" id="{00000000-0008-0000-0000-000009000000}"/>
            </a:ext>
          </a:extLst>
        </xdr:cNvPr>
        <xdr:cNvSpPr>
          <a:spLocks noChangeArrowheads="1"/>
        </xdr:cNvSpPr>
      </xdr:nvSpPr>
      <xdr:spPr bwMode="auto">
        <a:xfrm>
          <a:off x="3703531" y="2267162"/>
          <a:ext cx="2469567" cy="222683"/>
        </a:xfrm>
        <a:prstGeom prst="wedgeRectCallout">
          <a:avLst>
            <a:gd name="adj1" fmla="val -58181"/>
            <a:gd name="adj2" fmla="val 19231"/>
          </a:avLst>
        </a:prstGeom>
        <a:solidFill>
          <a:srgbClr val="FFFF99"/>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半角英数字</a:t>
          </a:r>
          <a:r>
            <a:rPr lang="en-US" altLang="ja-JP" sz="1100" b="0" i="0" u="none" strike="noStrike" baseline="0">
              <a:solidFill>
                <a:srgbClr val="000000"/>
              </a:solidFill>
              <a:latin typeface="ＭＳ Ｐゴシック"/>
              <a:ea typeface="ＭＳ Ｐゴシック"/>
            </a:rPr>
            <a:t>(13</a:t>
          </a:r>
          <a:r>
            <a:rPr lang="ja-JP" altLang="en-US" sz="1100" b="0" i="0" u="none" strike="noStrike" baseline="0">
              <a:solidFill>
                <a:srgbClr val="000000"/>
              </a:solidFill>
              <a:latin typeface="ＭＳ Ｐゴシック"/>
              <a:ea typeface="ＭＳ Ｐゴシック"/>
            </a:rPr>
            <a:t>桁</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で入力してください。</a:t>
          </a:r>
        </a:p>
      </xdr:txBody>
    </xdr:sp>
    <xdr:clientData/>
  </xdr:twoCellAnchor>
  <xdr:twoCellAnchor editAs="oneCell">
    <xdr:from>
      <xdr:col>8</xdr:col>
      <xdr:colOff>74519</xdr:colOff>
      <xdr:row>151</xdr:row>
      <xdr:rowOff>181198</xdr:rowOff>
    </xdr:from>
    <xdr:to>
      <xdr:col>22</xdr:col>
      <xdr:colOff>478938</xdr:colOff>
      <xdr:row>154</xdr:row>
      <xdr:rowOff>168984</xdr:rowOff>
    </xdr:to>
    <xdr:sp macro="" textlink="">
      <xdr:nvSpPr>
        <xdr:cNvPr id="11" name="AutoShape 139">
          <a:extLst>
            <a:ext uri="{FF2B5EF4-FFF2-40B4-BE49-F238E27FC236}">
              <a16:creationId xmlns:a16="http://schemas.microsoft.com/office/drawing/2014/main" id="{00000000-0008-0000-0000-00000B000000}"/>
            </a:ext>
          </a:extLst>
        </xdr:cNvPr>
        <xdr:cNvSpPr>
          <a:spLocks/>
        </xdr:cNvSpPr>
      </xdr:nvSpPr>
      <xdr:spPr bwMode="auto">
        <a:xfrm rot="-5400000">
          <a:off x="3778511" y="34767706"/>
          <a:ext cx="688826" cy="4363009"/>
        </a:xfrm>
        <a:prstGeom prst="rightBrace">
          <a:avLst>
            <a:gd name="adj1" fmla="val 94215"/>
            <a:gd name="adj2" fmla="val 7795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54163</xdr:colOff>
      <xdr:row>149</xdr:row>
      <xdr:rowOff>198767</xdr:rowOff>
    </xdr:from>
    <xdr:to>
      <xdr:col>23</xdr:col>
      <xdr:colOff>92078</xdr:colOff>
      <xdr:row>150</xdr:row>
      <xdr:rowOff>153220</xdr:rowOff>
    </xdr:to>
    <xdr:sp macro="" textlink="">
      <xdr:nvSpPr>
        <xdr:cNvPr id="12" name="AutoShape 138">
          <a:extLst>
            <a:ext uri="{FF2B5EF4-FFF2-40B4-BE49-F238E27FC236}">
              <a16:creationId xmlns:a16="http://schemas.microsoft.com/office/drawing/2014/main" id="{00000000-0008-0000-0000-00000C000000}"/>
            </a:ext>
          </a:extLst>
        </xdr:cNvPr>
        <xdr:cNvSpPr>
          <a:spLocks noChangeArrowheads="1"/>
        </xdr:cNvSpPr>
      </xdr:nvSpPr>
      <xdr:spPr bwMode="auto">
        <a:xfrm>
          <a:off x="4999543" y="36149927"/>
          <a:ext cx="1436185" cy="190673"/>
        </a:xfrm>
        <a:prstGeom prst="wedgeRectCallout">
          <a:avLst>
            <a:gd name="adj1" fmla="val -25985"/>
            <a:gd name="adj2" fmla="val 148431"/>
          </a:avLst>
        </a:prstGeom>
        <a:solidFill>
          <a:srgbClr val="FFFF99">
            <a:alpha val="57001"/>
          </a:srgbClr>
        </a:solidFill>
        <a:ln w="9525" algn="ctr">
          <a:solidFill>
            <a:srgbClr val="000000"/>
          </a:solidFill>
          <a:miter lim="800000"/>
          <a:headEnd/>
          <a:tailEnd/>
        </a:ln>
        <a:effectLst/>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教室数を記入すること</a:t>
          </a:r>
        </a:p>
      </xdr:txBody>
    </xdr:sp>
    <xdr:clientData/>
  </xdr:twoCellAnchor>
  <xdr:twoCellAnchor editAs="oneCell">
    <xdr:from>
      <xdr:col>32</xdr:col>
      <xdr:colOff>152400</xdr:colOff>
      <xdr:row>288</xdr:row>
      <xdr:rowOff>53340</xdr:rowOff>
    </xdr:from>
    <xdr:to>
      <xdr:col>33</xdr:col>
      <xdr:colOff>131445</xdr:colOff>
      <xdr:row>296</xdr:row>
      <xdr:rowOff>15240</xdr:rowOff>
    </xdr:to>
    <xdr:sp macro="" textlink="">
      <xdr:nvSpPr>
        <xdr:cNvPr id="13" name="AutoShape 175">
          <a:extLst>
            <a:ext uri="{FF2B5EF4-FFF2-40B4-BE49-F238E27FC236}">
              <a16:creationId xmlns:a16="http://schemas.microsoft.com/office/drawing/2014/main" id="{00000000-0008-0000-0000-00000D000000}"/>
            </a:ext>
          </a:extLst>
        </xdr:cNvPr>
        <xdr:cNvSpPr>
          <a:spLocks/>
        </xdr:cNvSpPr>
      </xdr:nvSpPr>
      <xdr:spPr bwMode="auto">
        <a:xfrm>
          <a:off x="8427720" y="78013560"/>
          <a:ext cx="205740" cy="1855470"/>
        </a:xfrm>
        <a:prstGeom prst="rightBrace">
          <a:avLst>
            <a:gd name="adj1" fmla="val 170023"/>
            <a:gd name="adj2" fmla="val 50000"/>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27</xdr:col>
      <xdr:colOff>104775</xdr:colOff>
      <xdr:row>280</xdr:row>
      <xdr:rowOff>142875</xdr:rowOff>
    </xdr:from>
    <xdr:to>
      <xdr:col>30</xdr:col>
      <xdr:colOff>133350</xdr:colOff>
      <xdr:row>282</xdr:row>
      <xdr:rowOff>85725</xdr:rowOff>
    </xdr:to>
    <xdr:sp macro="" textlink="">
      <xdr:nvSpPr>
        <xdr:cNvPr id="14" name="AutoShape 176">
          <a:extLst>
            <a:ext uri="{FF2B5EF4-FFF2-40B4-BE49-F238E27FC236}">
              <a16:creationId xmlns:a16="http://schemas.microsoft.com/office/drawing/2014/main" id="{00000000-0008-0000-0000-00000E000000}"/>
            </a:ext>
          </a:extLst>
        </xdr:cNvPr>
        <xdr:cNvSpPr>
          <a:spLocks noChangeArrowheads="1"/>
        </xdr:cNvSpPr>
      </xdr:nvSpPr>
      <xdr:spPr bwMode="auto">
        <a:xfrm>
          <a:off x="8134350" y="74447400"/>
          <a:ext cx="742950" cy="400050"/>
        </a:xfrm>
        <a:prstGeom prst="roundRect">
          <a:avLst>
            <a:gd name="adj" fmla="val 16667"/>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txBody>
        <a:bodyPr vertOverflow="clip" horzOverflow="clip" wrap="none"/>
        <a:lstStyle/>
        <a:p>
          <a:endParaRPr lang="en-US" altLang="ja-JP"/>
        </a:p>
      </xdr:txBody>
    </xdr:sp>
    <xdr:clientData/>
  </xdr:twoCellAnchor>
  <xdr:twoCellAnchor editAs="oneCell">
    <xdr:from>
      <xdr:col>33</xdr:col>
      <xdr:colOff>194725</xdr:colOff>
      <xdr:row>290</xdr:row>
      <xdr:rowOff>73857</xdr:rowOff>
    </xdr:from>
    <xdr:to>
      <xdr:col>40</xdr:col>
      <xdr:colOff>134133</xdr:colOff>
      <xdr:row>293</xdr:row>
      <xdr:rowOff>57026</xdr:rowOff>
    </xdr:to>
    <xdr:sp macro="" textlink="">
      <xdr:nvSpPr>
        <xdr:cNvPr id="15" name="Rectangle 179">
          <a:extLst>
            <a:ext uri="{FF2B5EF4-FFF2-40B4-BE49-F238E27FC236}">
              <a16:creationId xmlns:a16="http://schemas.microsoft.com/office/drawing/2014/main" id="{00000000-0008-0000-0000-00000F000000}"/>
            </a:ext>
          </a:extLst>
        </xdr:cNvPr>
        <xdr:cNvSpPr>
          <a:spLocks noChangeArrowheads="1"/>
        </xdr:cNvSpPr>
      </xdr:nvSpPr>
      <xdr:spPr bwMode="auto">
        <a:xfrm>
          <a:off x="8683405" y="78506517"/>
          <a:ext cx="1429118" cy="695639"/>
        </a:xfrm>
        <a:prstGeom prst="rect">
          <a:avLst/>
        </a:prstGeom>
        <a:solidFill>
          <a:srgbClr val="FFFFFF">
            <a:alpha val="57001"/>
          </a:srgbClr>
        </a:solidFill>
        <a:ln w="9525" algn="ctr">
          <a:solidFill>
            <a:srgbClr val="FF0000"/>
          </a:solidFill>
          <a:miter lim="800000"/>
          <a:headEnd/>
          <a:tailEnd/>
        </a:ln>
        <a:effectLst/>
      </xdr:spPr>
      <xdr:txBody>
        <a:bodyPr vertOverflow="clip" wrap="square" lIns="36576" tIns="18288" rIns="0" bIns="0" anchor="ctr" upright="1"/>
        <a:lstStyle/>
        <a:p>
          <a:pPr algn="l" rtl="0">
            <a:lnSpc>
              <a:spcPts val="1300"/>
            </a:lnSpc>
            <a:defRPr sz="1000"/>
          </a:pPr>
          <a:r>
            <a:rPr lang="ja-JP" altLang="en-US" sz="1100" b="1" i="0" u="none" strike="noStrike" baseline="0">
              <a:solidFill>
                <a:srgbClr val="FF0000"/>
              </a:solidFill>
              <a:latin typeface="ＭＳ Ｐゴシック"/>
              <a:ea typeface="ＭＳ Ｐゴシック"/>
            </a:rPr>
            <a:t>合計が受講した教員数と同じか、上回ること</a:t>
          </a:r>
        </a:p>
      </xdr:txBody>
    </xdr:sp>
    <xdr:clientData/>
  </xdr:twoCellAnchor>
  <xdr:twoCellAnchor editAs="oneCell">
    <xdr:from>
      <xdr:col>30</xdr:col>
      <xdr:colOff>163101</xdr:colOff>
      <xdr:row>282</xdr:row>
      <xdr:rowOff>353</xdr:rowOff>
    </xdr:from>
    <xdr:to>
      <xdr:col>37</xdr:col>
      <xdr:colOff>2639</xdr:colOff>
      <xdr:row>290</xdr:row>
      <xdr:rowOff>2313</xdr:rowOff>
    </xdr:to>
    <xdr:cxnSp macro="">
      <xdr:nvCxnSpPr>
        <xdr:cNvPr id="16" name="コネクタ: カギ線 15">
          <a:extLst>
            <a:ext uri="{FF2B5EF4-FFF2-40B4-BE49-F238E27FC236}">
              <a16:creationId xmlns:a16="http://schemas.microsoft.com/office/drawing/2014/main" id="{00000000-0008-0000-0000-000010000000}"/>
            </a:ext>
          </a:extLst>
        </xdr:cNvPr>
        <xdr:cNvCxnSpPr/>
      </xdr:nvCxnSpPr>
      <xdr:spPr>
        <a:xfrm rot="16200000" flipH="1">
          <a:off x="7726655" y="76828299"/>
          <a:ext cx="1891720" cy="1321628"/>
        </a:xfrm>
        <a:prstGeom prst="bentConnector3">
          <a:avLst>
            <a:gd name="adj1" fmla="val 170"/>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107576</xdr:colOff>
      <xdr:row>94</xdr:row>
      <xdr:rowOff>10646</xdr:rowOff>
    </xdr:from>
    <xdr:ext cx="394335" cy="207645"/>
    <xdr:sp macro="" textlink="">
      <xdr:nvSpPr>
        <xdr:cNvPr id="17" name="AutoShape 17">
          <a:extLst>
            <a:ext uri="{FF2B5EF4-FFF2-40B4-BE49-F238E27FC236}">
              <a16:creationId xmlns:a16="http://schemas.microsoft.com/office/drawing/2014/main" id="{00000000-0008-0000-0000-000011000000}"/>
            </a:ext>
          </a:extLst>
        </xdr:cNvPr>
        <xdr:cNvSpPr>
          <a:spLocks noChangeArrowheads="1"/>
        </xdr:cNvSpPr>
      </xdr:nvSpPr>
      <xdr:spPr bwMode="auto">
        <a:xfrm>
          <a:off x="1387736" y="22428686"/>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81</xdr:row>
      <xdr:rowOff>10646</xdr:rowOff>
    </xdr:from>
    <xdr:ext cx="394335" cy="207645"/>
    <xdr:sp macro="" textlink="">
      <xdr:nvSpPr>
        <xdr:cNvPr id="18" name="AutoShape 17">
          <a:extLst>
            <a:ext uri="{FF2B5EF4-FFF2-40B4-BE49-F238E27FC236}">
              <a16:creationId xmlns:a16="http://schemas.microsoft.com/office/drawing/2014/main" id="{00000000-0008-0000-0000-000012000000}"/>
            </a:ext>
          </a:extLst>
        </xdr:cNvPr>
        <xdr:cNvSpPr>
          <a:spLocks noChangeArrowheads="1"/>
        </xdr:cNvSpPr>
      </xdr:nvSpPr>
      <xdr:spPr bwMode="auto">
        <a:xfrm>
          <a:off x="1387736" y="19357826"/>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88</xdr:row>
      <xdr:rowOff>10646</xdr:rowOff>
    </xdr:from>
    <xdr:ext cx="394335" cy="207645"/>
    <xdr:sp macro="" textlink="">
      <xdr:nvSpPr>
        <xdr:cNvPr id="19" name="AutoShape 17">
          <a:extLst>
            <a:ext uri="{FF2B5EF4-FFF2-40B4-BE49-F238E27FC236}">
              <a16:creationId xmlns:a16="http://schemas.microsoft.com/office/drawing/2014/main" id="{00000000-0008-0000-0000-000013000000}"/>
            </a:ext>
          </a:extLst>
        </xdr:cNvPr>
        <xdr:cNvSpPr>
          <a:spLocks noChangeArrowheads="1"/>
        </xdr:cNvSpPr>
      </xdr:nvSpPr>
      <xdr:spPr bwMode="auto">
        <a:xfrm>
          <a:off x="1387736" y="21011366"/>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106</xdr:row>
      <xdr:rowOff>37540</xdr:rowOff>
    </xdr:from>
    <xdr:ext cx="394335" cy="207645"/>
    <xdr:sp macro="" textlink="">
      <xdr:nvSpPr>
        <xdr:cNvPr id="20" name="AutoShape 17">
          <a:extLst>
            <a:ext uri="{FF2B5EF4-FFF2-40B4-BE49-F238E27FC236}">
              <a16:creationId xmlns:a16="http://schemas.microsoft.com/office/drawing/2014/main" id="{00000000-0008-0000-0000-000014000000}"/>
            </a:ext>
          </a:extLst>
        </xdr:cNvPr>
        <xdr:cNvSpPr>
          <a:spLocks noChangeArrowheads="1"/>
        </xdr:cNvSpPr>
      </xdr:nvSpPr>
      <xdr:spPr bwMode="auto">
        <a:xfrm>
          <a:off x="1387736" y="25290220"/>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61</xdr:row>
      <xdr:rowOff>10646</xdr:rowOff>
    </xdr:from>
    <xdr:ext cx="394335" cy="207645"/>
    <xdr:sp macro="" textlink="">
      <xdr:nvSpPr>
        <xdr:cNvPr id="21" name="AutoShape 17">
          <a:extLst>
            <a:ext uri="{FF2B5EF4-FFF2-40B4-BE49-F238E27FC236}">
              <a16:creationId xmlns:a16="http://schemas.microsoft.com/office/drawing/2014/main" id="{00000000-0008-0000-0000-000015000000}"/>
            </a:ext>
          </a:extLst>
        </xdr:cNvPr>
        <xdr:cNvSpPr>
          <a:spLocks noChangeArrowheads="1"/>
        </xdr:cNvSpPr>
      </xdr:nvSpPr>
      <xdr:spPr bwMode="auto">
        <a:xfrm>
          <a:off x="1387736" y="14633426"/>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114</xdr:row>
      <xdr:rowOff>37540</xdr:rowOff>
    </xdr:from>
    <xdr:ext cx="394335" cy="207645"/>
    <xdr:sp macro="" textlink="">
      <xdr:nvSpPr>
        <xdr:cNvPr id="22" name="AutoShape 17">
          <a:extLst>
            <a:ext uri="{FF2B5EF4-FFF2-40B4-BE49-F238E27FC236}">
              <a16:creationId xmlns:a16="http://schemas.microsoft.com/office/drawing/2014/main" id="{00000000-0008-0000-0000-000016000000}"/>
            </a:ext>
          </a:extLst>
        </xdr:cNvPr>
        <xdr:cNvSpPr>
          <a:spLocks noChangeArrowheads="1"/>
        </xdr:cNvSpPr>
      </xdr:nvSpPr>
      <xdr:spPr bwMode="auto">
        <a:xfrm>
          <a:off x="1387736" y="27179980"/>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117</xdr:row>
      <xdr:rowOff>37540</xdr:rowOff>
    </xdr:from>
    <xdr:ext cx="394335" cy="207645"/>
    <xdr:sp macro="" textlink="">
      <xdr:nvSpPr>
        <xdr:cNvPr id="23" name="AutoShape 17">
          <a:extLst>
            <a:ext uri="{FF2B5EF4-FFF2-40B4-BE49-F238E27FC236}">
              <a16:creationId xmlns:a16="http://schemas.microsoft.com/office/drawing/2014/main" id="{00000000-0008-0000-0000-000017000000}"/>
            </a:ext>
          </a:extLst>
        </xdr:cNvPr>
        <xdr:cNvSpPr>
          <a:spLocks noChangeArrowheads="1"/>
        </xdr:cNvSpPr>
      </xdr:nvSpPr>
      <xdr:spPr bwMode="auto">
        <a:xfrm>
          <a:off x="1387736" y="27888640"/>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201</xdr:row>
      <xdr:rowOff>37540</xdr:rowOff>
    </xdr:from>
    <xdr:ext cx="394335" cy="207645"/>
    <xdr:sp macro="" textlink="">
      <xdr:nvSpPr>
        <xdr:cNvPr id="24" name="AutoShape 17">
          <a:extLst>
            <a:ext uri="{FF2B5EF4-FFF2-40B4-BE49-F238E27FC236}">
              <a16:creationId xmlns:a16="http://schemas.microsoft.com/office/drawing/2014/main" id="{00000000-0008-0000-0000-000018000000}"/>
            </a:ext>
          </a:extLst>
        </xdr:cNvPr>
        <xdr:cNvSpPr>
          <a:spLocks noChangeArrowheads="1"/>
        </xdr:cNvSpPr>
      </xdr:nvSpPr>
      <xdr:spPr bwMode="auto">
        <a:xfrm>
          <a:off x="1387736" y="51144880"/>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212</xdr:row>
      <xdr:rowOff>37540</xdr:rowOff>
    </xdr:from>
    <xdr:ext cx="394335" cy="207645"/>
    <xdr:sp macro="" textlink="">
      <xdr:nvSpPr>
        <xdr:cNvPr id="25" name="AutoShape 17">
          <a:extLst>
            <a:ext uri="{FF2B5EF4-FFF2-40B4-BE49-F238E27FC236}">
              <a16:creationId xmlns:a16="http://schemas.microsoft.com/office/drawing/2014/main" id="{00000000-0008-0000-0000-000019000000}"/>
            </a:ext>
          </a:extLst>
        </xdr:cNvPr>
        <xdr:cNvSpPr>
          <a:spLocks noChangeArrowheads="1"/>
        </xdr:cNvSpPr>
      </xdr:nvSpPr>
      <xdr:spPr bwMode="auto">
        <a:xfrm>
          <a:off x="1387736" y="53743300"/>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224</xdr:row>
      <xdr:rowOff>37540</xdr:rowOff>
    </xdr:from>
    <xdr:ext cx="394335" cy="207645"/>
    <xdr:sp macro="" textlink="">
      <xdr:nvSpPr>
        <xdr:cNvPr id="26" name="AutoShape 17">
          <a:extLst>
            <a:ext uri="{FF2B5EF4-FFF2-40B4-BE49-F238E27FC236}">
              <a16:creationId xmlns:a16="http://schemas.microsoft.com/office/drawing/2014/main" id="{00000000-0008-0000-0000-00001A000000}"/>
            </a:ext>
          </a:extLst>
        </xdr:cNvPr>
        <xdr:cNvSpPr>
          <a:spLocks noChangeArrowheads="1"/>
        </xdr:cNvSpPr>
      </xdr:nvSpPr>
      <xdr:spPr bwMode="auto">
        <a:xfrm>
          <a:off x="1387736" y="56577940"/>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107576</xdr:colOff>
      <xdr:row>238</xdr:row>
      <xdr:rowOff>37540</xdr:rowOff>
    </xdr:from>
    <xdr:ext cx="394335" cy="207645"/>
    <xdr:sp macro="" textlink="">
      <xdr:nvSpPr>
        <xdr:cNvPr id="27" name="AutoShape 17">
          <a:extLst>
            <a:ext uri="{FF2B5EF4-FFF2-40B4-BE49-F238E27FC236}">
              <a16:creationId xmlns:a16="http://schemas.microsoft.com/office/drawing/2014/main" id="{00000000-0008-0000-0000-00001B000000}"/>
            </a:ext>
          </a:extLst>
        </xdr:cNvPr>
        <xdr:cNvSpPr>
          <a:spLocks noChangeArrowheads="1"/>
        </xdr:cNvSpPr>
      </xdr:nvSpPr>
      <xdr:spPr bwMode="auto">
        <a:xfrm>
          <a:off x="1387736" y="59885020"/>
          <a:ext cx="394335" cy="207645"/>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twoCellAnchor editAs="oneCell">
    <xdr:from>
      <xdr:col>26</xdr:col>
      <xdr:colOff>24340</xdr:colOff>
      <xdr:row>0</xdr:row>
      <xdr:rowOff>3174</xdr:rowOff>
    </xdr:from>
    <xdr:to>
      <xdr:col>31</xdr:col>
      <xdr:colOff>1692</xdr:colOff>
      <xdr:row>9</xdr:row>
      <xdr:rowOff>94614</xdr:rowOff>
    </xdr:to>
    <xdr:grpSp>
      <xdr:nvGrpSpPr>
        <xdr:cNvPr id="2" name="Group 187">
          <a:extLst>
            <a:ext uri="{FF2B5EF4-FFF2-40B4-BE49-F238E27FC236}">
              <a16:creationId xmlns:a16="http://schemas.microsoft.com/office/drawing/2014/main" id="{00000000-0008-0000-0000-000002000000}"/>
            </a:ext>
          </a:extLst>
        </xdr:cNvPr>
        <xdr:cNvGrpSpPr>
          <a:grpSpLocks/>
        </xdr:cNvGrpSpPr>
      </xdr:nvGrpSpPr>
      <xdr:grpSpPr bwMode="auto">
        <a:xfrm>
          <a:off x="7787215" y="3174"/>
          <a:ext cx="1167977" cy="1872615"/>
          <a:chOff x="655" y="80"/>
          <a:chExt cx="128" cy="207"/>
        </a:xfrm>
        <a:solidFill>
          <a:schemeClr val="bg1"/>
        </a:solidFill>
      </xdr:grpSpPr>
      <xdr:pic>
        <xdr:nvPicPr>
          <xdr:cNvPr id="3" name="図 0" descr="govv_6cmx6cm.gif">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 y="80"/>
            <a:ext cx="114" cy="114"/>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186">
            <a:extLst>
              <a:ext uri="{FF2B5EF4-FFF2-40B4-BE49-F238E27FC236}">
                <a16:creationId xmlns:a16="http://schemas.microsoft.com/office/drawing/2014/main" id="{00000000-0008-0000-0000-000004000000}"/>
              </a:ext>
            </a:extLst>
          </xdr:cNvPr>
          <xdr:cNvSpPr>
            <a:spLocks noChangeArrowheads="1"/>
          </xdr:cNvSpPr>
        </xdr:nvSpPr>
        <xdr:spPr bwMode="auto">
          <a:xfrm>
            <a:off x="655" y="196"/>
            <a:ext cx="128" cy="91"/>
          </a:xfrm>
          <a:prstGeom prst="rect">
            <a:avLst/>
          </a:prstGeom>
          <a:grpFill/>
          <a:ln w="9525">
            <a:noFill/>
            <a:miter lim="800000"/>
            <a:headEnd/>
            <a:tailEnd/>
          </a:ln>
        </xdr:spPr>
        <xdr:txBody>
          <a:bodyPr vertOverflow="clip" wrap="square" lIns="63360" tIns="8890" rIns="74295" bIns="889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統計法に基づく国の統計調査です。調査票情報の秘密の保護に万全を期します。</a:t>
            </a:r>
            <a:endParaRPr lang="ja-JP" altLang="en-US" sz="1050" b="0" i="0" u="none" strike="noStrike" baseline="0">
              <a:solidFill>
                <a:srgbClr val="000000"/>
              </a:solidFill>
              <a:latin typeface="Times New Roman"/>
              <a:cs typeface="Times New Roman"/>
            </a:endParaRPr>
          </a:p>
          <a:p>
            <a:pPr algn="l" rtl="0">
              <a:lnSpc>
                <a:spcPts val="1400"/>
              </a:lnSpc>
              <a:defRPr sz="1000"/>
            </a:pPr>
            <a:endParaRPr lang="ja-JP" altLang="en-US" sz="1050" b="0" i="0" u="none" strike="noStrike" baseline="0">
              <a:solidFill>
                <a:srgbClr val="000000"/>
              </a:solidFill>
              <a:latin typeface="Times New Roman"/>
              <a:cs typeface="Times New Roman"/>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A1A34-6E8C-4D77-9221-9BDD7BE5458E}">
  <sheetPr codeName="Sheet12">
    <pageSetUpPr fitToPage="1"/>
  </sheetPr>
  <dimension ref="A1:BV301"/>
  <sheetViews>
    <sheetView showGridLines="0" tabSelected="1" view="pageBreakPreview" zoomScaleNormal="100" zoomScaleSheetLayoutView="100" workbookViewId="0">
      <selection activeCell="G12" sqref="G12:L12"/>
    </sheetView>
  </sheetViews>
  <sheetFormatPr defaultRowHeight="13.5" x14ac:dyDescent="0.15"/>
  <cols>
    <col min="1" max="7" width="3.125" customWidth="1"/>
    <col min="8" max="8" width="5.375" customWidth="1"/>
    <col min="9" max="9" width="3.125" customWidth="1"/>
    <col min="10" max="10" width="7.125" customWidth="1"/>
    <col min="11" max="12" width="3.125" customWidth="1"/>
    <col min="13" max="13" width="4.375" customWidth="1"/>
    <col min="14" max="14" width="5.375" customWidth="1"/>
    <col min="15" max="16" width="3.125" customWidth="1"/>
    <col min="17" max="17" width="6" customWidth="1"/>
    <col min="18" max="19" width="3.125" customWidth="1"/>
    <col min="20" max="20" width="6.625" customWidth="1"/>
    <col min="21" max="22" width="3.125" customWidth="1"/>
    <col min="23" max="23" width="7.625" customWidth="1"/>
    <col min="24" max="47" width="3.125" customWidth="1"/>
    <col min="48" max="91" width="2.625" customWidth="1"/>
  </cols>
  <sheetData>
    <row r="1" spans="1:72" ht="18.600000000000001" customHeight="1" thickBot="1" x14ac:dyDescent="0.2">
      <c r="AB1" s="104"/>
      <c r="AC1" s="104"/>
      <c r="AD1" s="104"/>
      <c r="AE1" s="104"/>
      <c r="AF1" s="104"/>
      <c r="AG1" s="76"/>
      <c r="AH1" s="76"/>
      <c r="AI1" s="76"/>
      <c r="AJ1" s="76"/>
      <c r="AK1" s="76"/>
      <c r="AL1" s="76"/>
      <c r="AM1" s="76"/>
      <c r="AN1" s="76"/>
      <c r="AO1" s="76"/>
      <c r="AP1" s="76"/>
      <c r="AQ1" s="76"/>
      <c r="AR1" s="76"/>
      <c r="AS1" s="76"/>
      <c r="AV1" s="273"/>
      <c r="AW1" s="274"/>
      <c r="AX1" s="274"/>
      <c r="AY1" s="274"/>
      <c r="AZ1" s="274"/>
      <c r="BA1" s="274"/>
      <c r="BB1" s="274"/>
      <c r="BC1" s="274"/>
      <c r="BD1" s="274"/>
      <c r="BE1" s="274"/>
      <c r="BF1" s="274"/>
      <c r="BG1" s="274"/>
      <c r="BH1" s="274"/>
      <c r="BI1" s="274"/>
      <c r="BJ1" s="274"/>
      <c r="BK1" s="274"/>
      <c r="BL1" s="274"/>
      <c r="BM1" s="274"/>
      <c r="BN1" s="274"/>
      <c r="BO1" s="274"/>
      <c r="BP1" s="274"/>
      <c r="BQ1" s="274"/>
      <c r="BR1" s="274"/>
      <c r="BS1" s="274"/>
      <c r="BT1" s="274"/>
    </row>
    <row r="2" spans="1:72" ht="14.65" customHeight="1" thickTop="1" x14ac:dyDescent="0.15">
      <c r="C2" s="105" t="str">
        <f>"令和" &amp; 調査年度 &amp; "年度"</f>
        <v>令和6年度</v>
      </c>
      <c r="D2" s="106"/>
      <c r="E2" s="106"/>
      <c r="F2" s="106"/>
      <c r="G2" s="106"/>
      <c r="H2" s="106"/>
      <c r="I2" s="106"/>
      <c r="J2" s="106"/>
      <c r="K2" s="106"/>
      <c r="L2" s="106"/>
      <c r="M2" s="106"/>
      <c r="N2" s="106"/>
      <c r="O2" s="106"/>
      <c r="P2" s="106"/>
      <c r="Q2" s="106"/>
      <c r="R2" s="106"/>
      <c r="S2" s="106"/>
      <c r="T2" s="106"/>
      <c r="U2" s="106"/>
      <c r="V2" s="106"/>
      <c r="W2" s="106"/>
      <c r="X2" s="106"/>
      <c r="Y2" s="106"/>
      <c r="Z2" s="107"/>
      <c r="AC2" s="84">
        <v>6</v>
      </c>
      <c r="AG2" s="85" t="str">
        <f>A300</f>
        <v/>
      </c>
      <c r="AK2" s="85"/>
      <c r="AV2" s="273"/>
      <c r="AW2" s="274"/>
      <c r="AX2" s="274"/>
      <c r="AY2" s="274"/>
      <c r="AZ2" s="274"/>
      <c r="BA2" s="274"/>
      <c r="BB2" s="274"/>
      <c r="BC2" s="274"/>
      <c r="BD2" s="274"/>
      <c r="BE2" s="274"/>
      <c r="BF2" s="274"/>
      <c r="BG2" s="274"/>
      <c r="BH2" s="274"/>
      <c r="BI2" s="274"/>
      <c r="BJ2" s="274"/>
      <c r="BK2" s="274"/>
      <c r="BL2" s="274"/>
      <c r="BM2" s="274"/>
      <c r="BN2" s="274"/>
      <c r="BO2" s="274"/>
      <c r="BP2" s="274"/>
      <c r="BQ2" s="274"/>
      <c r="BR2" s="274"/>
      <c r="BS2" s="274"/>
      <c r="BT2" s="274"/>
    </row>
    <row r="3" spans="1:72" ht="14.65" customHeight="1" x14ac:dyDescent="0.15">
      <c r="C3" s="108"/>
      <c r="D3" s="109"/>
      <c r="E3" s="109"/>
      <c r="F3" s="109"/>
      <c r="G3" s="109"/>
      <c r="H3" s="109"/>
      <c r="I3" s="109"/>
      <c r="J3" s="109"/>
      <c r="K3" s="109"/>
      <c r="L3" s="109"/>
      <c r="M3" s="109"/>
      <c r="N3" s="109"/>
      <c r="O3" s="109"/>
      <c r="P3" s="109"/>
      <c r="Q3" s="109"/>
      <c r="R3" s="109"/>
      <c r="S3" s="109"/>
      <c r="T3" s="109"/>
      <c r="U3" s="109"/>
      <c r="V3" s="109"/>
      <c r="W3" s="109"/>
      <c r="X3" s="109"/>
      <c r="Y3" s="109"/>
      <c r="Z3" s="110"/>
      <c r="AV3" s="273"/>
      <c r="AW3" s="274"/>
      <c r="AX3" s="274"/>
      <c r="AY3" s="274"/>
      <c r="AZ3" s="274"/>
      <c r="BA3" s="274"/>
      <c r="BB3" s="274"/>
      <c r="BC3" s="274"/>
      <c r="BD3" s="274"/>
      <c r="BE3" s="274"/>
      <c r="BF3" s="274"/>
      <c r="BG3" s="274"/>
      <c r="BH3" s="274"/>
      <c r="BI3" s="274"/>
      <c r="BJ3" s="274"/>
      <c r="BK3" s="274"/>
      <c r="BL3" s="274"/>
      <c r="BM3" s="274"/>
      <c r="BN3" s="274"/>
      <c r="BO3" s="274"/>
      <c r="BP3" s="274"/>
      <c r="BQ3" s="274"/>
      <c r="BR3" s="274"/>
      <c r="BS3" s="274"/>
      <c r="BT3" s="274"/>
    </row>
    <row r="4" spans="1:72" ht="14.65" customHeight="1" thickBot="1" x14ac:dyDescent="0.2">
      <c r="C4" s="111"/>
      <c r="D4" s="112"/>
      <c r="E4" s="112"/>
      <c r="F4" s="112"/>
      <c r="G4" s="112"/>
      <c r="H4" s="112"/>
      <c r="I4" s="112"/>
      <c r="J4" s="112"/>
      <c r="K4" s="112"/>
      <c r="L4" s="112"/>
      <c r="M4" s="112"/>
      <c r="N4" s="112"/>
      <c r="O4" s="112"/>
      <c r="P4" s="112"/>
      <c r="Q4" s="112"/>
      <c r="R4" s="112"/>
      <c r="S4" s="112"/>
      <c r="T4" s="112"/>
      <c r="U4" s="112"/>
      <c r="V4" s="112"/>
      <c r="W4" s="112"/>
      <c r="X4" s="112"/>
      <c r="Y4" s="112"/>
      <c r="Z4" s="113"/>
      <c r="AV4" s="273"/>
      <c r="AW4" s="274"/>
      <c r="AX4" s="274"/>
      <c r="AY4" s="274"/>
      <c r="AZ4" s="274"/>
      <c r="BA4" s="274"/>
      <c r="BB4" s="274"/>
      <c r="BC4" s="274"/>
      <c r="BD4" s="274"/>
      <c r="BE4" s="274"/>
      <c r="BF4" s="274"/>
      <c r="BG4" s="274"/>
      <c r="BH4" s="274"/>
      <c r="BI4" s="274"/>
      <c r="BJ4" s="274"/>
      <c r="BK4" s="274"/>
      <c r="BL4" s="274"/>
      <c r="BM4" s="274"/>
      <c r="BN4" s="274"/>
      <c r="BO4" s="274"/>
      <c r="BP4" s="274"/>
      <c r="BQ4" s="274"/>
      <c r="BR4" s="274"/>
      <c r="BS4" s="274"/>
      <c r="BT4" s="274"/>
    </row>
    <row r="5" spans="1:72" ht="13.35" customHeight="1" thickTop="1" x14ac:dyDescent="0.15">
      <c r="C5" s="114" t="s">
        <v>0</v>
      </c>
      <c r="D5" s="114"/>
      <c r="E5" s="114"/>
      <c r="F5" s="114"/>
      <c r="G5" s="114"/>
      <c r="H5" s="114"/>
      <c r="I5" s="114"/>
      <c r="J5" s="114"/>
      <c r="K5" s="114"/>
      <c r="L5" s="114"/>
      <c r="M5" s="114"/>
      <c r="N5" s="114"/>
      <c r="O5" s="114"/>
      <c r="P5" s="114"/>
      <c r="Q5" s="114"/>
      <c r="R5" s="114"/>
      <c r="S5" s="114"/>
      <c r="T5" s="114"/>
      <c r="U5" s="114"/>
      <c r="V5" s="114"/>
      <c r="W5" s="114"/>
      <c r="X5" s="114"/>
      <c r="Y5" s="114"/>
      <c r="Z5" s="114"/>
      <c r="AD5" s="27"/>
      <c r="AV5" s="273"/>
      <c r="AW5" s="274"/>
      <c r="AX5" s="274"/>
      <c r="AY5" s="274"/>
      <c r="AZ5" s="274"/>
      <c r="BA5" s="274"/>
      <c r="BB5" s="274"/>
      <c r="BC5" s="274"/>
      <c r="BD5" s="274"/>
      <c r="BE5" s="274"/>
      <c r="BF5" s="274"/>
      <c r="BG5" s="274"/>
      <c r="BH5" s="274"/>
      <c r="BI5" s="274"/>
      <c r="BJ5" s="274"/>
      <c r="BK5" s="274"/>
      <c r="BL5" s="274"/>
      <c r="BM5" s="274"/>
      <c r="BN5" s="274"/>
      <c r="BO5" s="274"/>
      <c r="BP5" s="274"/>
      <c r="BQ5" s="274"/>
      <c r="BR5" s="274"/>
      <c r="BS5" s="274"/>
      <c r="BT5" s="274"/>
    </row>
    <row r="6" spans="1:72" ht="13.35" customHeight="1" x14ac:dyDescent="0.15">
      <c r="C6" s="115"/>
      <c r="D6" s="115"/>
      <c r="E6" s="115"/>
      <c r="F6" s="115"/>
      <c r="G6" s="115"/>
      <c r="H6" s="115"/>
      <c r="I6" s="115"/>
      <c r="J6" s="115"/>
      <c r="K6" s="115"/>
      <c r="L6" s="115"/>
      <c r="M6" s="115"/>
      <c r="N6" s="115"/>
      <c r="O6" s="115"/>
      <c r="P6" s="115"/>
      <c r="Q6" s="115"/>
      <c r="R6" s="115"/>
      <c r="S6" s="115"/>
      <c r="T6" s="115"/>
      <c r="U6" s="115"/>
      <c r="V6" s="115"/>
      <c r="W6" s="115"/>
      <c r="X6" s="115"/>
      <c r="Y6" s="115"/>
      <c r="Z6" s="115"/>
      <c r="AV6" s="273"/>
      <c r="AW6" s="274"/>
      <c r="AX6" s="274"/>
      <c r="AY6" s="274"/>
      <c r="AZ6" s="274"/>
      <c r="BA6" s="274"/>
      <c r="BB6" s="274"/>
      <c r="BC6" s="274"/>
      <c r="BD6" s="274"/>
      <c r="BE6" s="274"/>
      <c r="BF6" s="274"/>
      <c r="BG6" s="274"/>
      <c r="BH6" s="274"/>
      <c r="BI6" s="274"/>
      <c r="BJ6" s="274"/>
      <c r="BK6" s="274"/>
      <c r="BL6" s="274"/>
      <c r="BM6" s="274"/>
      <c r="BN6" s="274"/>
      <c r="BO6" s="274"/>
      <c r="BP6" s="274"/>
      <c r="BQ6" s="274"/>
      <c r="BR6" s="274"/>
      <c r="BS6" s="274"/>
      <c r="BT6" s="274"/>
    </row>
    <row r="7" spans="1:72" ht="18.600000000000001" customHeight="1" x14ac:dyDescent="0.15">
      <c r="C7" s="28" t="s">
        <v>1</v>
      </c>
      <c r="E7" s="13"/>
      <c r="F7" s="13"/>
      <c r="G7" s="13"/>
      <c r="H7" s="13"/>
      <c r="I7" s="13"/>
      <c r="J7" s="13"/>
      <c r="K7" s="13"/>
      <c r="L7" s="13"/>
      <c r="M7" s="13"/>
      <c r="N7" s="13"/>
      <c r="O7" s="13"/>
      <c r="P7" s="13"/>
      <c r="Q7" s="13"/>
      <c r="R7" s="13"/>
      <c r="S7" s="13"/>
      <c r="T7" s="13"/>
      <c r="U7" s="13"/>
      <c r="V7" s="13"/>
      <c r="W7" s="13"/>
      <c r="X7" s="13"/>
      <c r="Y7" s="13"/>
      <c r="Z7" s="13"/>
      <c r="AA7" s="13"/>
      <c r="AB7" s="13"/>
      <c r="AC7" s="13"/>
      <c r="AV7" s="273"/>
      <c r="AW7" s="274"/>
      <c r="AX7" s="274"/>
      <c r="AY7" s="274"/>
      <c r="AZ7" s="274"/>
      <c r="BA7" s="274"/>
      <c r="BB7" s="274"/>
      <c r="BC7" s="274"/>
      <c r="BD7" s="274"/>
      <c r="BE7" s="274"/>
      <c r="BF7" s="274"/>
      <c r="BG7" s="274"/>
      <c r="BH7" s="274"/>
      <c r="BI7" s="274"/>
      <c r="BJ7" s="274"/>
      <c r="BK7" s="274"/>
      <c r="BL7" s="274"/>
      <c r="BM7" s="274"/>
      <c r="BN7" s="274"/>
      <c r="BO7" s="274"/>
      <c r="BP7" s="274"/>
      <c r="BQ7" s="274"/>
      <c r="BR7" s="274"/>
      <c r="BS7" s="274"/>
      <c r="BT7" s="274"/>
    </row>
    <row r="8" spans="1:72" ht="18.600000000000001" customHeight="1" x14ac:dyDescent="0.15">
      <c r="A8" s="86">
        <f>学校コード</f>
        <v>0</v>
      </c>
      <c r="B8" s="86" t="str">
        <f>IF(学校コード="","",IFERROR(VLOOKUP(学校コード,対象校調べ!$A$2:$J$1486,2,FALSE),""))</f>
        <v/>
      </c>
      <c r="C8" s="87" t="str">
        <f>IF(学校コード="","",IFERROR(VLOOKUP(学校コード,対象校調べ!$A$2:$J$1486,3,FALSE),""))</f>
        <v/>
      </c>
      <c r="D8" s="88" t="str">
        <f>学校名</f>
        <v/>
      </c>
      <c r="E8" s="89" t="str">
        <f>IF(学校コード="","",IFERROR(VLOOKUP(学校コード,対象校調べ!$A$2:$J$1486,7,FALSE),""))</f>
        <v/>
      </c>
      <c r="F8" s="89" t="str">
        <f>IF(学校コード="","",IFERROR(VLOOKUP(学校コード,対象校調べ!$A$2:$J$1486,8,FALSE),""))</f>
        <v/>
      </c>
      <c r="G8" s="89"/>
      <c r="H8" s="86" t="str">
        <f>IF(学校コード="", "", IFERROR(IF(VLOOKUP(学校コード,対象校調べ!$A$2:$J$1486,9,FALSE)="", "", VLOOKUP(学校コード,対象校調べ!$A$2:$J$1486,9,FALSE)), ""))</f>
        <v/>
      </c>
      <c r="I8" s="89" t="str">
        <f>IF(学校コード="","",IFERROR(VLOOKUP(学校コード,対象校調べ!$A$2:$J$1486,10,FALSE),""))</f>
        <v/>
      </c>
      <c r="J8" s="13"/>
      <c r="K8" s="13"/>
      <c r="L8" s="13"/>
      <c r="M8" s="13"/>
      <c r="N8" s="13"/>
      <c r="O8" s="13"/>
      <c r="P8" s="13"/>
      <c r="Q8" s="13"/>
      <c r="R8" s="13"/>
      <c r="S8" s="13"/>
      <c r="T8" s="13"/>
      <c r="U8" s="13"/>
      <c r="V8" s="13"/>
      <c r="W8" s="13"/>
      <c r="X8" s="13"/>
      <c r="Y8" s="13"/>
      <c r="Z8" s="13"/>
      <c r="AA8" s="13"/>
      <c r="AB8" s="13"/>
      <c r="AC8" s="13"/>
      <c r="AV8" s="273"/>
      <c r="AW8" s="274"/>
      <c r="AX8" s="274"/>
      <c r="AY8" s="274"/>
      <c r="AZ8" s="274"/>
      <c r="BA8" s="274"/>
      <c r="BB8" s="274"/>
      <c r="BC8" s="274"/>
      <c r="BD8" s="274"/>
      <c r="BE8" s="274"/>
      <c r="BF8" s="274"/>
      <c r="BG8" s="274"/>
      <c r="BH8" s="274"/>
      <c r="BI8" s="274"/>
      <c r="BJ8" s="274"/>
      <c r="BK8" s="274"/>
      <c r="BL8" s="274"/>
      <c r="BM8" s="274"/>
      <c r="BN8" s="274"/>
      <c r="BO8" s="274"/>
      <c r="BP8" s="274"/>
      <c r="BQ8" s="274"/>
      <c r="BR8" s="274"/>
      <c r="BS8" s="274"/>
      <c r="BT8" s="274"/>
    </row>
    <row r="9" spans="1:72" ht="18.600000000000001" customHeight="1" x14ac:dyDescent="0.15">
      <c r="F9" s="77"/>
      <c r="G9" s="77"/>
      <c r="H9" s="77"/>
      <c r="I9" s="77"/>
      <c r="J9" s="77"/>
      <c r="K9" s="77"/>
      <c r="AB9" s="29"/>
      <c r="AV9" s="273"/>
      <c r="AW9" s="274"/>
      <c r="AX9" s="274"/>
      <c r="AY9" s="274"/>
      <c r="AZ9" s="274"/>
      <c r="BA9" s="274"/>
      <c r="BB9" s="274"/>
      <c r="BC9" s="274"/>
      <c r="BD9" s="274"/>
      <c r="BE9" s="274"/>
      <c r="BF9" s="274"/>
      <c r="BG9" s="274"/>
      <c r="BH9" s="274"/>
      <c r="BI9" s="274"/>
      <c r="BJ9" s="274"/>
      <c r="BK9" s="274"/>
      <c r="BL9" s="274"/>
      <c r="BM9" s="274"/>
      <c r="BN9" s="274"/>
      <c r="BO9" s="274"/>
      <c r="BP9" s="274"/>
      <c r="BQ9" s="274"/>
      <c r="BR9" s="274"/>
      <c r="BS9" s="274"/>
      <c r="BT9" s="274"/>
    </row>
    <row r="10" spans="1:72" ht="18.600000000000001" customHeight="1" x14ac:dyDescent="0.15">
      <c r="A10" s="116" t="s">
        <v>2</v>
      </c>
      <c r="B10" s="116"/>
      <c r="C10" s="116"/>
      <c r="D10" s="116"/>
      <c r="E10" s="116"/>
      <c r="AV10" s="273"/>
      <c r="AW10" s="274"/>
      <c r="AX10" s="274"/>
      <c r="AY10" s="274"/>
      <c r="AZ10" s="274"/>
      <c r="BA10" s="274"/>
      <c r="BB10" s="274"/>
      <c r="BC10" s="274"/>
      <c r="BD10" s="274"/>
      <c r="BE10" s="274"/>
      <c r="BF10" s="274"/>
      <c r="BG10" s="274"/>
      <c r="BH10" s="274"/>
      <c r="BI10" s="274"/>
      <c r="BJ10" s="274"/>
      <c r="BK10" s="274"/>
      <c r="BL10" s="274"/>
      <c r="BM10" s="274"/>
      <c r="BN10" s="274"/>
      <c r="BO10" s="274"/>
      <c r="BP10" s="274"/>
      <c r="BQ10" s="274"/>
      <c r="BR10" s="274"/>
      <c r="BS10" s="274"/>
      <c r="BT10" s="274"/>
    </row>
    <row r="11" spans="1:72" ht="18.600000000000001" customHeight="1" x14ac:dyDescent="0.15">
      <c r="A11" s="47" t="s">
        <v>3</v>
      </c>
      <c r="B11" s="47" t="s">
        <v>3</v>
      </c>
      <c r="AV11" s="273"/>
      <c r="AW11" s="274"/>
      <c r="AX11" s="274"/>
      <c r="AY11" s="274"/>
      <c r="AZ11" s="274"/>
      <c r="BA11" s="274"/>
      <c r="BB11" s="274"/>
      <c r="BC11" s="274"/>
      <c r="BD11" s="274"/>
      <c r="BE11" s="274"/>
      <c r="BF11" s="274"/>
      <c r="BG11" s="274"/>
      <c r="BH11" s="274"/>
      <c r="BI11" s="274"/>
      <c r="BJ11" s="274"/>
      <c r="BK11" s="274"/>
      <c r="BL11" s="274"/>
      <c r="BM11" s="274"/>
      <c r="BN11" s="274"/>
      <c r="BO11" s="274"/>
      <c r="BP11" s="274"/>
      <c r="BQ11" s="274"/>
      <c r="BR11" s="274"/>
      <c r="BS11" s="274"/>
      <c r="BT11" s="274"/>
    </row>
    <row r="12" spans="1:72" ht="18.600000000000001" customHeight="1" x14ac:dyDescent="0.15">
      <c r="B12" s="117" t="s">
        <v>4</v>
      </c>
      <c r="C12" s="117"/>
      <c r="D12" s="117"/>
      <c r="E12" s="117"/>
      <c r="F12" s="15" t="s">
        <v>5</v>
      </c>
      <c r="G12" s="118"/>
      <c r="H12" s="118"/>
      <c r="I12" s="118"/>
      <c r="J12" s="118"/>
      <c r="K12" s="118"/>
      <c r="L12" s="118"/>
      <c r="M12" t="s">
        <v>6</v>
      </c>
      <c r="AV12" s="273" t="str">
        <f>IF(学校コード="","学校コードを入力してください。","")</f>
        <v>学校コードを入力してください。</v>
      </c>
      <c r="AW12" s="274"/>
      <c r="AX12" s="274"/>
      <c r="AY12" s="274"/>
      <c r="AZ12" s="274"/>
      <c r="BA12" s="274"/>
      <c r="BB12" s="274"/>
      <c r="BC12" s="274"/>
      <c r="BD12" s="274"/>
      <c r="BE12" s="274"/>
      <c r="BF12" s="274"/>
      <c r="BG12" s="274"/>
      <c r="BH12" s="274"/>
      <c r="BI12" s="274"/>
      <c r="BJ12" s="274"/>
      <c r="BK12" s="274"/>
      <c r="BL12" s="274"/>
      <c r="BM12" s="274"/>
      <c r="BN12" s="274"/>
      <c r="BO12" s="274"/>
      <c r="BP12" s="274"/>
      <c r="BQ12" s="274"/>
      <c r="BR12" s="274"/>
      <c r="BS12" s="274"/>
      <c r="BT12" s="274"/>
    </row>
    <row r="13" spans="1:72" ht="18.600000000000001" customHeight="1" x14ac:dyDescent="0.15">
      <c r="AV13" s="273"/>
      <c r="AW13" s="274"/>
      <c r="AX13" s="274"/>
      <c r="AY13" s="274"/>
      <c r="AZ13" s="274"/>
      <c r="BA13" s="274"/>
      <c r="BB13" s="274"/>
      <c r="BC13" s="274"/>
      <c r="BD13" s="274"/>
      <c r="BE13" s="274"/>
      <c r="BF13" s="274"/>
      <c r="BG13" s="274"/>
      <c r="BH13" s="274"/>
      <c r="BI13" s="274"/>
      <c r="BJ13" s="274"/>
      <c r="BK13" s="274"/>
      <c r="BL13" s="274"/>
      <c r="BM13" s="274"/>
      <c r="BN13" s="274"/>
      <c r="BO13" s="274"/>
      <c r="BP13" s="274"/>
      <c r="BQ13" s="274"/>
      <c r="BR13" s="274"/>
      <c r="BS13" s="274"/>
      <c r="BT13" s="274"/>
    </row>
    <row r="14" spans="1:72" ht="18.600000000000001" customHeight="1" x14ac:dyDescent="0.15">
      <c r="B14" t="s">
        <v>7</v>
      </c>
      <c r="E14" s="15" t="s">
        <v>5</v>
      </c>
      <c r="F14" s="90" t="str">
        <f>IF(学校コード="","",IFERROR(VLOOKUP(学校コード,対象校調べ!$A$2:$J$1486,4,FALSE),"学校コードが正しくありません"))</f>
        <v/>
      </c>
      <c r="G14" s="39"/>
      <c r="H14" s="39"/>
      <c r="I14" s="39"/>
      <c r="J14" s="39"/>
      <c r="K14" s="39"/>
      <c r="L14" s="39"/>
      <c r="M14" s="39"/>
      <c r="N14" s="39"/>
      <c r="O14" s="39"/>
      <c r="P14" s="39"/>
      <c r="Q14" s="39"/>
      <c r="R14" s="39"/>
      <c r="S14" s="39"/>
      <c r="T14" s="39"/>
      <c r="U14" s="39"/>
      <c r="V14" s="39"/>
      <c r="W14" s="39"/>
      <c r="X14" s="39"/>
      <c r="Y14" s="39"/>
      <c r="Z14" s="39"/>
      <c r="AA14" s="39"/>
      <c r="AB14" t="s">
        <v>6</v>
      </c>
      <c r="AV14" s="273" t="str">
        <f>IF(学校名="学校コードが正しくありません","学校コードが正しくありません","")</f>
        <v/>
      </c>
      <c r="AW14" s="274"/>
      <c r="AX14" s="274"/>
      <c r="AY14" s="274"/>
      <c r="AZ14" s="274"/>
      <c r="BA14" s="274"/>
      <c r="BB14" s="274"/>
      <c r="BC14" s="274"/>
      <c r="BD14" s="274"/>
      <c r="BE14" s="274"/>
      <c r="BF14" s="274"/>
      <c r="BG14" s="274"/>
      <c r="BH14" s="274"/>
      <c r="BI14" s="274"/>
      <c r="BJ14" s="274"/>
      <c r="BK14" s="274"/>
      <c r="BL14" s="274"/>
      <c r="BM14" s="274"/>
      <c r="BN14" s="274"/>
      <c r="BO14" s="274"/>
      <c r="BP14" s="274"/>
      <c r="BQ14" s="274"/>
      <c r="BR14" s="274"/>
      <c r="BS14" s="274"/>
      <c r="BT14" s="274"/>
    </row>
    <row r="15" spans="1:72" ht="18.600000000000001" customHeight="1" x14ac:dyDescent="0.15">
      <c r="N15" s="33"/>
      <c r="AV15" s="273"/>
      <c r="AW15" s="274"/>
      <c r="AX15" s="274"/>
      <c r="AY15" s="274"/>
      <c r="AZ15" s="274"/>
      <c r="BA15" s="274"/>
      <c r="BB15" s="274"/>
      <c r="BC15" s="274"/>
      <c r="BD15" s="274"/>
      <c r="BE15" s="274"/>
      <c r="BF15" s="274"/>
      <c r="BG15" s="274"/>
      <c r="BH15" s="274"/>
      <c r="BI15" s="274"/>
      <c r="BJ15" s="274"/>
      <c r="BK15" s="274"/>
      <c r="BL15" s="274"/>
      <c r="BM15" s="274"/>
      <c r="BN15" s="274"/>
      <c r="BO15" s="274"/>
      <c r="BP15" s="274"/>
      <c r="BQ15" s="274"/>
      <c r="BR15" s="274"/>
      <c r="BS15" s="274"/>
      <c r="BT15" s="274"/>
    </row>
    <row r="16" spans="1:72" ht="18.600000000000001" customHeight="1" x14ac:dyDescent="0.15">
      <c r="N16" s="33"/>
      <c r="AV16" s="273"/>
      <c r="AW16" s="274"/>
      <c r="AX16" s="274"/>
      <c r="AY16" s="274"/>
      <c r="AZ16" s="274"/>
      <c r="BA16" s="274"/>
      <c r="BB16" s="274"/>
      <c r="BC16" s="274"/>
      <c r="BD16" s="274"/>
      <c r="BE16" s="274"/>
      <c r="BF16" s="274"/>
      <c r="BG16" s="274"/>
      <c r="BH16" s="274"/>
      <c r="BI16" s="274"/>
      <c r="BJ16" s="274"/>
      <c r="BK16" s="274"/>
      <c r="BL16" s="274"/>
      <c r="BM16" s="274"/>
      <c r="BN16" s="274"/>
      <c r="BO16" s="274"/>
      <c r="BP16" s="274"/>
      <c r="BQ16" s="274"/>
      <c r="BR16" s="274"/>
      <c r="BS16" s="274"/>
      <c r="BT16" s="274"/>
    </row>
    <row r="17" spans="2:72" ht="18.600000000000001" customHeight="1" x14ac:dyDescent="0.15">
      <c r="B17" t="s">
        <v>8</v>
      </c>
      <c r="M17" s="15" t="s">
        <v>9</v>
      </c>
      <c r="N17" s="30"/>
      <c r="O17" s="31"/>
      <c r="P17" t="s">
        <v>6</v>
      </c>
      <c r="AV17" s="273"/>
      <c r="AW17" s="274"/>
      <c r="AX17" s="274"/>
      <c r="AY17" s="274"/>
      <c r="AZ17" s="274"/>
      <c r="BA17" s="274"/>
      <c r="BB17" s="274"/>
      <c r="BC17" s="274"/>
      <c r="BD17" s="274"/>
      <c r="BE17" s="274"/>
      <c r="BF17" s="274"/>
      <c r="BG17" s="274"/>
      <c r="BH17" s="274"/>
      <c r="BI17" s="274"/>
      <c r="BJ17" s="274"/>
      <c r="BK17" s="274"/>
      <c r="BL17" s="274"/>
      <c r="BM17" s="274"/>
      <c r="BN17" s="274"/>
      <c r="BO17" s="274"/>
      <c r="BP17" s="274"/>
      <c r="BQ17" s="274"/>
      <c r="BR17" s="274"/>
      <c r="BS17" s="274"/>
      <c r="BT17" s="274"/>
    </row>
    <row r="18" spans="2:72" ht="18.600000000000001" customHeight="1" x14ac:dyDescent="0.15">
      <c r="B18" t="s">
        <v>10</v>
      </c>
      <c r="D18" t="s">
        <v>11</v>
      </c>
      <c r="AV18" s="273"/>
      <c r="AW18" s="274"/>
      <c r="AX18" s="274"/>
      <c r="AY18" s="274"/>
      <c r="AZ18" s="274"/>
      <c r="BA18" s="274"/>
      <c r="BB18" s="274"/>
      <c r="BC18" s="274"/>
      <c r="BD18" s="274"/>
      <c r="BE18" s="274"/>
      <c r="BF18" s="274"/>
      <c r="BG18" s="274"/>
      <c r="BH18" s="274"/>
      <c r="BI18" s="274"/>
      <c r="BJ18" s="274"/>
      <c r="BK18" s="274"/>
      <c r="BL18" s="274"/>
      <c r="BM18" s="274"/>
      <c r="BN18" s="274"/>
      <c r="BO18" s="274"/>
      <c r="BP18" s="274"/>
      <c r="BQ18" s="274"/>
      <c r="BR18" s="274"/>
      <c r="BS18" s="274"/>
      <c r="BT18" s="274"/>
    </row>
    <row r="19" spans="2:72" ht="18.600000000000001" customHeight="1" x14ac:dyDescent="0.15">
      <c r="D19" t="s">
        <v>12</v>
      </c>
      <c r="AV19" s="273"/>
      <c r="AW19" s="274"/>
      <c r="AX19" s="274"/>
      <c r="AY19" s="274"/>
      <c r="AZ19" s="274"/>
      <c r="BA19" s="274"/>
      <c r="BB19" s="274"/>
      <c r="BC19" s="274"/>
      <c r="BD19" s="274"/>
      <c r="BE19" s="274"/>
      <c r="BF19" s="274"/>
      <c r="BG19" s="274"/>
      <c r="BH19" s="274"/>
      <c r="BI19" s="274"/>
      <c r="BJ19" s="274"/>
      <c r="BK19" s="274"/>
      <c r="BL19" s="274"/>
      <c r="BM19" s="274"/>
      <c r="BN19" s="274"/>
      <c r="BO19" s="274"/>
      <c r="BP19" s="274"/>
      <c r="BQ19" s="274"/>
      <c r="BR19" s="274"/>
      <c r="BS19" s="274"/>
      <c r="BT19" s="274"/>
    </row>
    <row r="20" spans="2:72" ht="18.600000000000001" customHeight="1" x14ac:dyDescent="0.15">
      <c r="E20" s="33"/>
      <c r="AV20" s="273"/>
      <c r="AW20" s="274"/>
      <c r="AX20" s="274"/>
      <c r="AY20" s="274"/>
      <c r="AZ20" s="274"/>
      <c r="BA20" s="274"/>
      <c r="BB20" s="274"/>
      <c r="BC20" s="274"/>
      <c r="BD20" s="274"/>
      <c r="BE20" s="274"/>
      <c r="BF20" s="274"/>
      <c r="BG20" s="274"/>
      <c r="BH20" s="274"/>
      <c r="BI20" s="274"/>
      <c r="BJ20" s="274"/>
      <c r="BK20" s="274"/>
      <c r="BL20" s="274"/>
      <c r="BM20" s="274"/>
      <c r="BN20" s="274"/>
      <c r="BO20" s="274"/>
      <c r="BP20" s="274"/>
      <c r="BQ20" s="274"/>
      <c r="BR20" s="274"/>
      <c r="BS20" s="274"/>
      <c r="BT20" s="274"/>
    </row>
    <row r="21" spans="2:72" ht="18.600000000000001" customHeight="1" x14ac:dyDescent="0.15">
      <c r="E21" s="33"/>
      <c r="AV21" s="273"/>
      <c r="AW21" s="274"/>
      <c r="AX21" s="274"/>
      <c r="AY21" s="274"/>
      <c r="AZ21" s="274"/>
      <c r="BA21" s="274"/>
      <c r="BB21" s="274"/>
      <c r="BC21" s="274"/>
      <c r="BD21" s="274"/>
      <c r="BE21" s="274"/>
      <c r="BF21" s="274"/>
      <c r="BG21" s="274"/>
      <c r="BH21" s="274"/>
      <c r="BI21" s="274"/>
      <c r="BJ21" s="274"/>
      <c r="BK21" s="274"/>
      <c r="BL21" s="274"/>
      <c r="BM21" s="274"/>
      <c r="BN21" s="274"/>
      <c r="BO21" s="274"/>
      <c r="BP21" s="274"/>
      <c r="BQ21" s="274"/>
      <c r="BR21" s="274"/>
      <c r="BS21" s="274"/>
      <c r="BT21" s="274"/>
    </row>
    <row r="22" spans="2:72" ht="18.600000000000001" customHeight="1" x14ac:dyDescent="0.15">
      <c r="B22" t="s">
        <v>13</v>
      </c>
      <c r="D22" s="15" t="s">
        <v>5</v>
      </c>
      <c r="E22" s="123" t="str">
        <f>LEFT(IF(学校コード="","",IFERROR(VLOOKUP(学校コード,対象校調べ!$A$2:$J$1486,6,FALSE),"")),3)</f>
        <v/>
      </c>
      <c r="F22" s="124"/>
      <c r="G22" t="s">
        <v>14</v>
      </c>
      <c r="H22" s="123" t="str">
        <f>RIGHT(IF(学校コード="","",IFERROR(VLOOKUP(学校コード,対象校調べ!$A$2:$J$1486,6,FALSE),"")),4)</f>
        <v/>
      </c>
      <c r="I22" s="116"/>
      <c r="J22" s="83"/>
      <c r="K22" t="s">
        <v>15</v>
      </c>
      <c r="L22" s="82"/>
      <c r="M22" s="63"/>
      <c r="N22" s="63"/>
      <c r="O22" s="63"/>
      <c r="P22" s="63"/>
      <c r="Q22" s="63"/>
      <c r="R22" s="63"/>
      <c r="S22" s="63"/>
      <c r="T22" s="63"/>
      <c r="U22" s="63"/>
      <c r="V22" s="63"/>
      <c r="W22" s="63"/>
      <c r="Y22" s="66"/>
      <c r="Z22" s="66"/>
      <c r="AC22" s="66"/>
      <c r="AV22" s="273"/>
      <c r="AW22" s="274"/>
      <c r="AX22" s="274"/>
      <c r="AY22" s="274"/>
      <c r="AZ22" s="274"/>
      <c r="BA22" s="274"/>
      <c r="BB22" s="274"/>
      <c r="BC22" s="274"/>
      <c r="BD22" s="274"/>
      <c r="BE22" s="274"/>
      <c r="BF22" s="274"/>
      <c r="BG22" s="274"/>
      <c r="BH22" s="274"/>
      <c r="BI22" s="274"/>
      <c r="BJ22" s="274"/>
      <c r="BK22" s="274"/>
      <c r="BL22" s="274"/>
      <c r="BM22" s="274"/>
      <c r="BN22" s="274"/>
      <c r="BO22" s="274"/>
      <c r="BP22" s="274"/>
      <c r="BQ22" s="274"/>
      <c r="BR22" s="274"/>
      <c r="BS22" s="274"/>
      <c r="BT22" s="274"/>
    </row>
    <row r="23" spans="2:72" ht="18.600000000000001" customHeight="1" x14ac:dyDescent="0.15">
      <c r="AV23" s="273"/>
      <c r="AW23" s="274"/>
      <c r="AX23" s="274"/>
      <c r="AY23" s="274"/>
      <c r="AZ23" s="274"/>
      <c r="BA23" s="274"/>
      <c r="BB23" s="274"/>
      <c r="BC23" s="274"/>
      <c r="BD23" s="274"/>
      <c r="BE23" s="274"/>
      <c r="BF23" s="274"/>
      <c r="BG23" s="274"/>
      <c r="BH23" s="274"/>
      <c r="BI23" s="274"/>
      <c r="BJ23" s="274"/>
      <c r="BK23" s="274"/>
      <c r="BL23" s="274"/>
      <c r="BM23" s="274"/>
      <c r="BN23" s="274"/>
      <c r="BO23" s="274"/>
      <c r="BP23" s="274"/>
      <c r="BQ23" s="274"/>
      <c r="BR23" s="274"/>
      <c r="BS23" s="274"/>
      <c r="BT23" s="274"/>
    </row>
    <row r="24" spans="2:72" ht="18.600000000000001" customHeight="1" x14ac:dyDescent="0.15">
      <c r="B24" s="116" t="s">
        <v>16</v>
      </c>
      <c r="C24" s="116"/>
      <c r="D24" s="116"/>
      <c r="E24" s="116"/>
      <c r="F24" s="116"/>
      <c r="G24" s="116"/>
      <c r="H24" s="15" t="s">
        <v>5</v>
      </c>
      <c r="I24" s="123" t="str">
        <f>IF(学校コード="","",IFERROR(VLOOKUP(学校コード,対象校調べ!$A$2:$J$1486,5,FALSE),""))</f>
        <v/>
      </c>
      <c r="J24" s="125"/>
      <c r="K24" s="125"/>
      <c r="L24" s="125"/>
      <c r="M24" s="125"/>
      <c r="N24" s="125"/>
      <c r="O24" s="125"/>
      <c r="P24" s="125"/>
      <c r="Q24" s="125"/>
      <c r="R24" s="125"/>
      <c r="S24" s="125"/>
      <c r="T24" s="125"/>
      <c r="U24" t="s">
        <v>15</v>
      </c>
      <c r="AV24" s="273"/>
      <c r="AW24" s="274"/>
      <c r="AX24" s="274"/>
      <c r="AY24" s="274"/>
      <c r="AZ24" s="274"/>
      <c r="BA24" s="274"/>
      <c r="BB24" s="274"/>
      <c r="BC24" s="274"/>
      <c r="BD24" s="274"/>
      <c r="BE24" s="274"/>
      <c r="BF24" s="274"/>
      <c r="BG24" s="274"/>
      <c r="BH24" s="274"/>
      <c r="BI24" s="274"/>
      <c r="BJ24" s="274"/>
      <c r="BK24" s="274"/>
      <c r="BL24" s="274"/>
      <c r="BM24" s="274"/>
      <c r="BN24" s="274"/>
      <c r="BO24" s="274"/>
      <c r="BP24" s="274"/>
      <c r="BQ24" s="274"/>
      <c r="BR24" s="274"/>
      <c r="BS24" s="274"/>
      <c r="BT24" s="274"/>
    </row>
    <row r="25" spans="2:72" ht="18.600000000000001" customHeight="1" x14ac:dyDescent="0.15">
      <c r="AV25" s="273"/>
      <c r="AW25" s="274"/>
      <c r="AX25" s="274"/>
      <c r="AY25" s="274"/>
      <c r="AZ25" s="274"/>
      <c r="BA25" s="274"/>
      <c r="BB25" s="274"/>
      <c r="BC25" s="274"/>
      <c r="BD25" s="274"/>
      <c r="BE25" s="274"/>
      <c r="BF25" s="274"/>
      <c r="BG25" s="274"/>
      <c r="BH25" s="274"/>
      <c r="BI25" s="274"/>
      <c r="BJ25" s="274"/>
      <c r="BK25" s="274"/>
      <c r="BL25" s="274"/>
      <c r="BM25" s="274"/>
      <c r="BN25" s="274"/>
      <c r="BO25" s="274"/>
      <c r="BP25" s="274"/>
      <c r="BQ25" s="274"/>
      <c r="BR25" s="274"/>
      <c r="BS25" s="274"/>
      <c r="BT25" s="274"/>
    </row>
    <row r="26" spans="2:72" ht="18.600000000000001" customHeight="1" x14ac:dyDescent="0.15">
      <c r="B26" s="116" t="s">
        <v>17</v>
      </c>
      <c r="C26" s="116"/>
      <c r="D26" s="116"/>
      <c r="E26" s="116"/>
      <c r="F26" s="15" t="s">
        <v>5</v>
      </c>
      <c r="G26" s="119"/>
      <c r="H26" s="119"/>
      <c r="I26" s="119"/>
      <c r="J26" s="119"/>
      <c r="K26" s="119"/>
      <c r="L26" s="119"/>
      <c r="M26" s="119"/>
      <c r="N26" s="119"/>
      <c r="O26" t="s">
        <v>15</v>
      </c>
      <c r="AV26" s="273" t="str">
        <f>IF(AND(学校コード&lt;&gt;"",電話番号=""),"未入力","")</f>
        <v/>
      </c>
      <c r="AW26" s="274"/>
      <c r="AX26" s="274"/>
      <c r="AY26" s="274"/>
      <c r="AZ26" s="274"/>
      <c r="BA26" s="274"/>
      <c r="BB26" s="274"/>
      <c r="BC26" s="274"/>
      <c r="BD26" s="274"/>
      <c r="BE26" s="274"/>
      <c r="BF26" s="274"/>
      <c r="BG26" s="274"/>
      <c r="BH26" s="274"/>
      <c r="BI26" s="274"/>
      <c r="BJ26" s="274"/>
      <c r="BK26" s="274"/>
      <c r="BL26" s="274"/>
      <c r="BM26" s="274"/>
      <c r="BN26" s="274"/>
      <c r="BO26" s="274"/>
      <c r="BP26" s="274"/>
      <c r="BQ26" s="274"/>
      <c r="BR26" s="274"/>
      <c r="BS26" s="274"/>
      <c r="BT26" s="274"/>
    </row>
    <row r="27" spans="2:72" ht="18.600000000000001" customHeight="1" x14ac:dyDescent="0.15">
      <c r="AV27" s="273"/>
      <c r="AW27" s="274"/>
      <c r="AX27" s="274"/>
      <c r="AY27" s="274"/>
      <c r="AZ27" s="274"/>
      <c r="BA27" s="274"/>
      <c r="BB27" s="274"/>
      <c r="BC27" s="274"/>
      <c r="BD27" s="274"/>
      <c r="BE27" s="274"/>
      <c r="BF27" s="274"/>
      <c r="BG27" s="274"/>
      <c r="BH27" s="274"/>
      <c r="BI27" s="274"/>
      <c r="BJ27" s="274"/>
      <c r="BK27" s="274"/>
      <c r="BL27" s="274"/>
      <c r="BM27" s="274"/>
      <c r="BN27" s="274"/>
      <c r="BO27" s="274"/>
      <c r="BP27" s="274"/>
      <c r="BQ27" s="274"/>
      <c r="BR27" s="274"/>
      <c r="BS27" s="274"/>
      <c r="BT27" s="274"/>
    </row>
    <row r="28" spans="2:72" ht="18.600000000000001" customHeight="1" x14ac:dyDescent="0.15">
      <c r="B28" s="116" t="s">
        <v>18</v>
      </c>
      <c r="C28" s="116"/>
      <c r="D28" s="116"/>
      <c r="E28" s="116"/>
      <c r="F28" s="15" t="s">
        <v>5</v>
      </c>
      <c r="G28" s="119"/>
      <c r="H28" s="119"/>
      <c r="I28" s="119"/>
      <c r="J28" s="119"/>
      <c r="K28" s="119"/>
      <c r="L28" s="119"/>
      <c r="M28" s="119"/>
      <c r="N28" s="119"/>
      <c r="O28" t="s">
        <v>15</v>
      </c>
      <c r="AV28" s="273" t="str">
        <f>IF(AND(学校コード&lt;&gt;"",回答者氏名=""),"未入力","")</f>
        <v/>
      </c>
      <c r="AW28" s="274"/>
      <c r="AX28" s="274"/>
      <c r="AY28" s="274"/>
      <c r="AZ28" s="274"/>
      <c r="BA28" s="274"/>
      <c r="BB28" s="274"/>
      <c r="BC28" s="274"/>
      <c r="BD28" s="274"/>
      <c r="BE28" s="274"/>
      <c r="BF28" s="274"/>
      <c r="BG28" s="274"/>
      <c r="BH28" s="274"/>
      <c r="BI28" s="274"/>
      <c r="BJ28" s="274"/>
      <c r="BK28" s="274"/>
      <c r="BL28" s="274"/>
      <c r="BM28" s="274"/>
      <c r="BN28" s="274"/>
      <c r="BO28" s="274"/>
      <c r="BP28" s="274"/>
      <c r="BQ28" s="274"/>
      <c r="BR28" s="274"/>
      <c r="BS28" s="274"/>
      <c r="BT28" s="274"/>
    </row>
    <row r="29" spans="2:72" ht="18.600000000000001" customHeight="1" x14ac:dyDescent="0.15">
      <c r="R29" s="33"/>
      <c r="AV29" s="273"/>
      <c r="AW29" s="274"/>
      <c r="AX29" s="274"/>
      <c r="AY29" s="274"/>
      <c r="AZ29" s="274"/>
      <c r="BA29" s="274"/>
      <c r="BB29" s="274"/>
      <c r="BC29" s="274"/>
      <c r="BD29" s="274"/>
      <c r="BE29" s="274"/>
      <c r="BF29" s="274"/>
      <c r="BG29" s="274"/>
      <c r="BH29" s="274"/>
      <c r="BI29" s="274"/>
      <c r="BJ29" s="274"/>
      <c r="BK29" s="274"/>
      <c r="BL29" s="274"/>
      <c r="BM29" s="274"/>
      <c r="BN29" s="274"/>
      <c r="BO29" s="274"/>
      <c r="BP29" s="274"/>
      <c r="BQ29" s="274"/>
      <c r="BR29" s="274"/>
      <c r="BS29" s="274"/>
      <c r="BT29" s="274"/>
    </row>
    <row r="30" spans="2:72" ht="18.600000000000001" customHeight="1" x14ac:dyDescent="0.15">
      <c r="B30" s="116" t="s">
        <v>19</v>
      </c>
      <c r="C30" s="116"/>
      <c r="D30" s="116"/>
      <c r="E30" s="116"/>
      <c r="F30" s="15" t="s">
        <v>5</v>
      </c>
      <c r="G30" s="116" t="s">
        <v>20</v>
      </c>
      <c r="H30" s="116"/>
      <c r="I30" s="116"/>
      <c r="J30" s="116"/>
      <c r="K30" s="116"/>
      <c r="L30" s="116"/>
      <c r="M30" s="116"/>
      <c r="N30" t="s">
        <v>15</v>
      </c>
      <c r="O30" t="s">
        <v>21</v>
      </c>
      <c r="Q30" s="15" t="s">
        <v>5</v>
      </c>
      <c r="R30" s="120">
        <f>SUM(R31:S32)</f>
        <v>0</v>
      </c>
      <c r="S30" s="121"/>
      <c r="T30" t="s">
        <v>15</v>
      </c>
      <c r="U30" t="s">
        <v>22</v>
      </c>
      <c r="AV30" s="273"/>
      <c r="AW30" s="274"/>
      <c r="AX30" s="274"/>
      <c r="AY30" s="274"/>
      <c r="AZ30" s="274"/>
      <c r="BA30" s="274"/>
      <c r="BB30" s="274"/>
      <c r="BC30" s="274"/>
      <c r="BD30" s="274"/>
      <c r="BE30" s="274"/>
      <c r="BF30" s="274"/>
      <c r="BG30" s="274"/>
      <c r="BH30" s="274"/>
      <c r="BI30" s="274"/>
      <c r="BJ30" s="274"/>
      <c r="BK30" s="274"/>
      <c r="BL30" s="274"/>
      <c r="BM30" s="274"/>
      <c r="BN30" s="274"/>
      <c r="BO30" s="274"/>
      <c r="BP30" s="274"/>
      <c r="BQ30" s="274"/>
      <c r="BR30" s="274"/>
      <c r="BS30" s="274"/>
      <c r="BT30" s="274"/>
    </row>
    <row r="31" spans="2:72" ht="18.600000000000001" customHeight="1" x14ac:dyDescent="0.15">
      <c r="G31" s="15"/>
      <c r="I31" s="65"/>
      <c r="J31" s="65"/>
      <c r="K31" s="65"/>
      <c r="L31" s="65"/>
      <c r="M31" s="65"/>
      <c r="N31" s="65"/>
      <c r="O31" s="65"/>
      <c r="P31" s="14" t="s">
        <v>23</v>
      </c>
      <c r="Q31" s="14" t="s">
        <v>5</v>
      </c>
      <c r="R31" s="122"/>
      <c r="S31" s="122"/>
      <c r="T31" s="65" t="s">
        <v>15</v>
      </c>
      <c r="U31" s="65" t="s">
        <v>22</v>
      </c>
      <c r="W31" s="33"/>
      <c r="AV31" s="273" t="str">
        <f>IF(AND(学校コード&lt;&gt;"",授業担当教員数=""),"未入力","")</f>
        <v/>
      </c>
      <c r="AW31" s="274"/>
      <c r="AX31" s="274"/>
      <c r="AY31" s="274"/>
      <c r="AZ31" s="274"/>
      <c r="BA31" s="274"/>
      <c r="BB31" s="274"/>
      <c r="BC31" s="274"/>
      <c r="BD31" s="274"/>
      <c r="BE31" s="274"/>
      <c r="BF31" s="274"/>
      <c r="BG31" s="274"/>
      <c r="BH31" s="274"/>
      <c r="BI31" s="274"/>
      <c r="BJ31" s="274"/>
      <c r="BK31" s="274"/>
      <c r="BL31" s="274"/>
      <c r="BM31" s="274"/>
      <c r="BN31" s="274"/>
      <c r="BO31" s="274"/>
      <c r="BP31" s="274"/>
      <c r="BQ31" s="274"/>
      <c r="BR31" s="274"/>
      <c r="BS31" s="274"/>
      <c r="BT31" s="274"/>
    </row>
    <row r="32" spans="2:72" ht="18.600000000000001" customHeight="1" x14ac:dyDescent="0.15">
      <c r="G32" s="15"/>
      <c r="I32" s="65"/>
      <c r="J32" s="65"/>
      <c r="K32" s="65"/>
      <c r="L32" s="65"/>
      <c r="M32" s="65"/>
      <c r="N32" s="65"/>
      <c r="O32" s="65"/>
      <c r="P32" s="14" t="s">
        <v>24</v>
      </c>
      <c r="Q32" s="14" t="s">
        <v>5</v>
      </c>
      <c r="R32" s="122"/>
      <c r="S32" s="122"/>
      <c r="T32" s="65" t="s">
        <v>15</v>
      </c>
      <c r="U32" s="65" t="s">
        <v>22</v>
      </c>
      <c r="V32" s="62"/>
      <c r="W32" s="33"/>
      <c r="X32" s="62"/>
      <c r="Y32" s="62"/>
      <c r="Z32" s="62"/>
      <c r="AA32" s="62"/>
      <c r="AV32" s="273" t="str">
        <f>IF(AND(学校コード&lt;&gt;"",授業担当外教員数=""),"未入力","")</f>
        <v/>
      </c>
      <c r="AW32" s="274"/>
      <c r="AX32" s="274"/>
      <c r="AY32" s="274"/>
      <c r="AZ32" s="274"/>
      <c r="BA32" s="274"/>
      <c r="BB32" s="274"/>
      <c r="BC32" s="274"/>
      <c r="BD32" s="274"/>
      <c r="BE32" s="274"/>
      <c r="BF32" s="274"/>
      <c r="BG32" s="274"/>
      <c r="BH32" s="274"/>
      <c r="BI32" s="274"/>
      <c r="BJ32" s="274"/>
      <c r="BK32" s="274"/>
      <c r="BL32" s="274"/>
      <c r="BM32" s="274"/>
      <c r="BN32" s="274"/>
      <c r="BO32" s="274"/>
      <c r="BP32" s="274"/>
      <c r="BQ32" s="274"/>
      <c r="BR32" s="274"/>
      <c r="BS32" s="274"/>
      <c r="BT32" s="274"/>
    </row>
    <row r="33" spans="3:72" ht="18.600000000000001" customHeight="1" x14ac:dyDescent="0.15">
      <c r="G33" s="15"/>
      <c r="I33" s="65"/>
      <c r="J33" s="65"/>
      <c r="K33" s="65"/>
      <c r="L33" s="65"/>
      <c r="M33" s="65"/>
      <c r="N33" s="65"/>
      <c r="O33" s="65"/>
      <c r="P33" s="14"/>
      <c r="Q33" s="65"/>
      <c r="R33" s="65"/>
      <c r="S33" s="65"/>
      <c r="T33" s="65"/>
      <c r="U33" s="65"/>
      <c r="V33" s="62"/>
      <c r="W33" s="33"/>
      <c r="X33" s="62"/>
      <c r="Y33" s="62"/>
      <c r="Z33" s="62"/>
      <c r="AA33" s="62"/>
      <c r="AV33" s="273"/>
      <c r="AW33" s="274"/>
      <c r="AX33" s="274"/>
      <c r="AY33" s="274"/>
      <c r="AZ33" s="274"/>
      <c r="BA33" s="274"/>
      <c r="BB33" s="274"/>
      <c r="BC33" s="274"/>
      <c r="BD33" s="274"/>
      <c r="BE33" s="274"/>
      <c r="BF33" s="274"/>
      <c r="BG33" s="274"/>
      <c r="BH33" s="274"/>
      <c r="BI33" s="274"/>
      <c r="BJ33" s="274"/>
      <c r="BK33" s="274"/>
      <c r="BL33" s="274"/>
      <c r="BM33" s="274"/>
      <c r="BN33" s="274"/>
      <c r="BO33" s="274"/>
      <c r="BP33" s="274"/>
      <c r="BQ33" s="274"/>
      <c r="BR33" s="274"/>
      <c r="BS33" s="274"/>
      <c r="BT33" s="274"/>
    </row>
    <row r="34" spans="3:72" ht="18.600000000000001" customHeight="1" x14ac:dyDescent="0.15">
      <c r="G34" s="15"/>
      <c r="I34" s="65"/>
      <c r="J34" s="65"/>
      <c r="K34" s="65"/>
      <c r="L34" s="65"/>
      <c r="M34" s="65"/>
      <c r="N34" s="65"/>
      <c r="O34" s="65"/>
      <c r="P34" s="14"/>
      <c r="Q34" s="65"/>
      <c r="R34" s="65"/>
      <c r="S34" s="65"/>
      <c r="T34" s="65"/>
      <c r="U34" s="65"/>
      <c r="V34" s="62"/>
      <c r="W34" s="33"/>
      <c r="X34" s="62"/>
      <c r="Y34" s="62"/>
      <c r="Z34" s="62"/>
      <c r="AA34" s="62"/>
      <c r="AV34" s="273"/>
      <c r="AW34" s="274"/>
      <c r="AX34" s="274"/>
      <c r="AY34" s="274"/>
      <c r="AZ34" s="274"/>
      <c r="BA34" s="274"/>
      <c r="BB34" s="274"/>
      <c r="BC34" s="274"/>
      <c r="BD34" s="274"/>
      <c r="BE34" s="274"/>
      <c r="BF34" s="274"/>
      <c r="BG34" s="274"/>
      <c r="BH34" s="274"/>
      <c r="BI34" s="274"/>
      <c r="BJ34" s="274"/>
      <c r="BK34" s="274"/>
      <c r="BL34" s="274"/>
      <c r="BM34" s="274"/>
      <c r="BN34" s="274"/>
      <c r="BO34" s="274"/>
      <c r="BP34" s="274"/>
      <c r="BQ34" s="274"/>
      <c r="BR34" s="274"/>
      <c r="BS34" s="274"/>
      <c r="BT34" s="274"/>
    </row>
    <row r="35" spans="3:72" ht="18.600000000000001" customHeight="1" x14ac:dyDescent="0.15">
      <c r="C35" t="s">
        <v>10</v>
      </c>
      <c r="E35" t="s">
        <v>25</v>
      </c>
      <c r="AV35" s="273"/>
      <c r="AW35" s="274"/>
      <c r="AX35" s="274"/>
      <c r="AY35" s="274"/>
      <c r="AZ35" s="274"/>
      <c r="BA35" s="274"/>
      <c r="BB35" s="274"/>
      <c r="BC35" s="274"/>
      <c r="BD35" s="274"/>
      <c r="BE35" s="274"/>
      <c r="BF35" s="274"/>
      <c r="BG35" s="274"/>
      <c r="BH35" s="274"/>
      <c r="BI35" s="274"/>
      <c r="BJ35" s="274"/>
      <c r="BK35" s="274"/>
      <c r="BL35" s="274"/>
      <c r="BM35" s="274"/>
      <c r="BN35" s="274"/>
      <c r="BO35" s="274"/>
      <c r="BP35" s="274"/>
      <c r="BQ35" s="274"/>
      <c r="BR35" s="274"/>
      <c r="BS35" s="274"/>
      <c r="BT35" s="274"/>
    </row>
    <row r="36" spans="3:72" ht="18.600000000000001" customHeight="1" x14ac:dyDescent="0.15">
      <c r="E36" s="117" t="s">
        <v>26</v>
      </c>
      <c r="F36" s="117"/>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V36" s="273"/>
      <c r="AW36" s="274"/>
      <c r="AX36" s="274"/>
      <c r="AY36" s="274"/>
      <c r="AZ36" s="274"/>
      <c r="BA36" s="274"/>
      <c r="BB36" s="274"/>
      <c r="BC36" s="274"/>
      <c r="BD36" s="274"/>
      <c r="BE36" s="274"/>
      <c r="BF36" s="274"/>
      <c r="BG36" s="274"/>
      <c r="BH36" s="274"/>
      <c r="BI36" s="274"/>
      <c r="BJ36" s="274"/>
      <c r="BK36" s="274"/>
      <c r="BL36" s="274"/>
      <c r="BM36" s="274"/>
      <c r="BN36" s="274"/>
      <c r="BO36" s="274"/>
      <c r="BP36" s="274"/>
      <c r="BQ36" s="274"/>
      <c r="BR36" s="274"/>
      <c r="BS36" s="274"/>
      <c r="BT36" s="274"/>
    </row>
    <row r="37" spans="3:72" ht="18.600000000000001" customHeight="1" x14ac:dyDescent="0.15">
      <c r="E37" s="62" t="s">
        <v>27</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V37" s="273"/>
      <c r="AW37" s="274"/>
      <c r="AX37" s="274"/>
      <c r="AY37" s="274"/>
      <c r="AZ37" s="274"/>
      <c r="BA37" s="274"/>
      <c r="BB37" s="274"/>
      <c r="BC37" s="274"/>
      <c r="BD37" s="274"/>
      <c r="BE37" s="274"/>
      <c r="BF37" s="274"/>
      <c r="BG37" s="274"/>
      <c r="BH37" s="274"/>
      <c r="BI37" s="274"/>
      <c r="BJ37" s="274"/>
      <c r="BK37" s="274"/>
      <c r="BL37" s="274"/>
      <c r="BM37" s="274"/>
      <c r="BN37" s="274"/>
      <c r="BO37" s="274"/>
      <c r="BP37" s="274"/>
      <c r="BQ37" s="274"/>
      <c r="BR37" s="274"/>
      <c r="BS37" s="274"/>
      <c r="BT37" s="274"/>
    </row>
    <row r="38" spans="3:72" ht="18.600000000000001" customHeight="1" x14ac:dyDescent="0.15">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V38" s="273"/>
      <c r="AW38" s="274"/>
      <c r="AX38" s="274"/>
      <c r="AY38" s="274"/>
      <c r="AZ38" s="274"/>
      <c r="BA38" s="274"/>
      <c r="BB38" s="274"/>
      <c r="BC38" s="274"/>
      <c r="BD38" s="274"/>
      <c r="BE38" s="274"/>
      <c r="BF38" s="274"/>
      <c r="BG38" s="274"/>
      <c r="BH38" s="274"/>
      <c r="BI38" s="274"/>
      <c r="BJ38" s="274"/>
      <c r="BK38" s="274"/>
      <c r="BL38" s="274"/>
      <c r="BM38" s="274"/>
      <c r="BN38" s="274"/>
      <c r="BO38" s="274"/>
      <c r="BP38" s="274"/>
      <c r="BQ38" s="274"/>
      <c r="BR38" s="274"/>
      <c r="BS38" s="274"/>
      <c r="BT38" s="274"/>
    </row>
    <row r="39" spans="3:72" ht="18.600000000000001" customHeight="1" x14ac:dyDescent="0.15">
      <c r="C39" t="s">
        <v>28</v>
      </c>
      <c r="E39" t="s">
        <v>29</v>
      </c>
      <c r="AV39" s="273"/>
      <c r="AW39" s="274"/>
      <c r="AX39" s="274"/>
      <c r="AY39" s="274"/>
      <c r="AZ39" s="274"/>
      <c r="BA39" s="274"/>
      <c r="BB39" s="274"/>
      <c r="BC39" s="274"/>
      <c r="BD39" s="274"/>
      <c r="BE39" s="274"/>
      <c r="BF39" s="274"/>
      <c r="BG39" s="274"/>
      <c r="BH39" s="274"/>
      <c r="BI39" s="274"/>
      <c r="BJ39" s="274"/>
      <c r="BK39" s="274"/>
      <c r="BL39" s="274"/>
      <c r="BM39" s="274"/>
      <c r="BN39" s="274"/>
      <c r="BO39" s="274"/>
      <c r="BP39" s="274"/>
      <c r="BQ39" s="274"/>
      <c r="BR39" s="274"/>
      <c r="BS39" s="274"/>
      <c r="BT39" s="274"/>
    </row>
    <row r="40" spans="3:72" ht="18.600000000000001" customHeight="1" x14ac:dyDescent="0.15">
      <c r="E40" t="s">
        <v>30</v>
      </c>
      <c r="AV40" s="273"/>
      <c r="AW40" s="274"/>
      <c r="AX40" s="274"/>
      <c r="AY40" s="274"/>
      <c r="AZ40" s="274"/>
      <c r="BA40" s="274"/>
      <c r="BB40" s="274"/>
      <c r="BC40" s="274"/>
      <c r="BD40" s="274"/>
      <c r="BE40" s="274"/>
      <c r="BF40" s="274"/>
      <c r="BG40" s="274"/>
      <c r="BH40" s="274"/>
      <c r="BI40" s="274"/>
      <c r="BJ40" s="274"/>
      <c r="BK40" s="274"/>
      <c r="BL40" s="274"/>
      <c r="BM40" s="274"/>
      <c r="BN40" s="274"/>
      <c r="BO40" s="274"/>
      <c r="BP40" s="274"/>
      <c r="BQ40" s="274"/>
      <c r="BR40" s="274"/>
      <c r="BS40" s="274"/>
      <c r="BT40" s="274"/>
    </row>
    <row r="41" spans="3:72" ht="18.600000000000001" customHeight="1" x14ac:dyDescent="0.15">
      <c r="AV41" s="273"/>
      <c r="AW41" s="274"/>
      <c r="AX41" s="274"/>
      <c r="AY41" s="274"/>
      <c r="AZ41" s="274"/>
      <c r="BA41" s="274"/>
      <c r="BB41" s="274"/>
      <c r="BC41" s="274"/>
      <c r="BD41" s="274"/>
      <c r="BE41" s="274"/>
      <c r="BF41" s="274"/>
      <c r="BG41" s="274"/>
      <c r="BH41" s="274"/>
      <c r="BI41" s="274"/>
      <c r="BJ41" s="274"/>
      <c r="BK41" s="274"/>
      <c r="BL41" s="274"/>
      <c r="BM41" s="274"/>
      <c r="BN41" s="274"/>
      <c r="BO41" s="274"/>
      <c r="BP41" s="274"/>
      <c r="BQ41" s="274"/>
      <c r="BR41" s="274"/>
      <c r="BS41" s="274"/>
      <c r="BT41" s="274"/>
    </row>
    <row r="42" spans="3:72" ht="18.600000000000001" customHeight="1" x14ac:dyDescent="0.15">
      <c r="AV42" s="273"/>
      <c r="AW42" s="274"/>
      <c r="AX42" s="274"/>
      <c r="AY42" s="274"/>
      <c r="AZ42" s="274"/>
      <c r="BA42" s="274"/>
      <c r="BB42" s="274"/>
      <c r="BC42" s="274"/>
      <c r="BD42" s="274"/>
      <c r="BE42" s="274"/>
      <c r="BF42" s="274"/>
      <c r="BG42" s="274"/>
      <c r="BH42" s="274"/>
      <c r="BI42" s="274"/>
      <c r="BJ42" s="274"/>
      <c r="BK42" s="274"/>
      <c r="BL42" s="274"/>
      <c r="BM42" s="274"/>
      <c r="BN42" s="274"/>
      <c r="BO42" s="274"/>
      <c r="BP42" s="274"/>
      <c r="BQ42" s="274"/>
      <c r="BR42" s="274"/>
      <c r="BS42" s="274"/>
      <c r="BT42" s="274"/>
    </row>
    <row r="43" spans="3:72" ht="18.600000000000001" customHeight="1" x14ac:dyDescent="0.15">
      <c r="D43" s="32"/>
      <c r="E43" s="16"/>
      <c r="F43" s="17"/>
      <c r="G43" s="17"/>
      <c r="H43" s="17"/>
      <c r="I43" s="17"/>
      <c r="J43" s="17"/>
      <c r="K43" s="17"/>
      <c r="L43" s="17"/>
      <c r="M43" s="16"/>
      <c r="N43" s="16" t="s">
        <v>31</v>
      </c>
      <c r="O43" s="17"/>
      <c r="P43" s="17"/>
      <c r="Q43" s="17"/>
      <c r="R43" s="17"/>
      <c r="S43" s="17"/>
      <c r="T43" s="17"/>
      <c r="U43" s="17"/>
      <c r="V43" s="17"/>
      <c r="W43" s="17"/>
      <c r="X43" s="17"/>
      <c r="Y43" s="17"/>
      <c r="Z43" s="17"/>
      <c r="AA43" s="17"/>
      <c r="AB43" s="17"/>
      <c r="AC43" s="17"/>
      <c r="AD43" s="17"/>
      <c r="AE43" s="17"/>
      <c r="AF43" s="17"/>
      <c r="AG43" s="17"/>
      <c r="AH43" s="17"/>
      <c r="AI43" s="17"/>
      <c r="AJ43" s="17"/>
      <c r="AK43" s="17"/>
      <c r="AL43" s="18"/>
      <c r="AM43" s="18"/>
      <c r="AN43" s="18"/>
      <c r="AO43" s="18"/>
      <c r="AP43" s="18"/>
      <c r="AQ43" s="19"/>
      <c r="AV43" s="273"/>
      <c r="AW43" s="274"/>
      <c r="AX43" s="274"/>
      <c r="AY43" s="274"/>
      <c r="AZ43" s="274"/>
      <c r="BA43" s="274"/>
      <c r="BB43" s="274"/>
      <c r="BC43" s="274"/>
      <c r="BD43" s="274"/>
      <c r="BE43" s="274"/>
      <c r="BF43" s="274"/>
      <c r="BG43" s="274"/>
      <c r="BH43" s="274"/>
      <c r="BI43" s="274"/>
      <c r="BJ43" s="274"/>
      <c r="BK43" s="274"/>
      <c r="BL43" s="274"/>
      <c r="BM43" s="274"/>
      <c r="BN43" s="274"/>
      <c r="BO43" s="274"/>
      <c r="BP43" s="274"/>
      <c r="BQ43" s="274"/>
      <c r="BR43" s="274"/>
      <c r="BS43" s="274"/>
      <c r="BT43" s="274"/>
    </row>
    <row r="44" spans="3:72" ht="18.600000000000001" customHeight="1" x14ac:dyDescent="0.15">
      <c r="D44" s="40"/>
      <c r="E44" s="21" t="s">
        <v>32</v>
      </c>
      <c r="F44" s="21"/>
      <c r="G44" s="21"/>
      <c r="H44" s="21"/>
      <c r="I44" s="21"/>
      <c r="J44" s="21"/>
      <c r="K44" s="21"/>
      <c r="L44" s="21"/>
      <c r="M44" s="41"/>
      <c r="N44" s="41"/>
      <c r="O44" s="21"/>
      <c r="P44" s="21"/>
      <c r="Q44" s="21"/>
      <c r="R44" s="21"/>
      <c r="S44" s="21"/>
      <c r="T44" s="21"/>
      <c r="U44" s="21"/>
      <c r="V44" s="21"/>
      <c r="W44" s="21"/>
      <c r="X44" s="21"/>
      <c r="Y44" s="21"/>
      <c r="Z44" s="21"/>
      <c r="AA44" s="21"/>
      <c r="AB44" s="21"/>
      <c r="AC44" s="21"/>
      <c r="AD44" s="21"/>
      <c r="AE44" s="21"/>
      <c r="AF44" s="21"/>
      <c r="AG44" s="21"/>
      <c r="AH44" s="21"/>
      <c r="AI44" s="21"/>
      <c r="AJ44" s="21"/>
      <c r="AK44" s="21"/>
      <c r="AL44" s="65"/>
      <c r="AM44" s="65"/>
      <c r="AN44" s="65"/>
      <c r="AO44" s="65"/>
      <c r="AP44" s="65"/>
      <c r="AQ44" s="22"/>
      <c r="AV44" s="273"/>
      <c r="AW44" s="274"/>
      <c r="AX44" s="274"/>
      <c r="AY44" s="274"/>
      <c r="AZ44" s="274"/>
      <c r="BA44" s="274"/>
      <c r="BB44" s="274"/>
      <c r="BC44" s="274"/>
      <c r="BD44" s="274"/>
      <c r="BE44" s="274"/>
      <c r="BF44" s="274"/>
      <c r="BG44" s="274"/>
      <c r="BH44" s="274"/>
      <c r="BI44" s="274"/>
      <c r="BJ44" s="274"/>
      <c r="BK44" s="274"/>
      <c r="BL44" s="274"/>
      <c r="BM44" s="274"/>
      <c r="BN44" s="274"/>
      <c r="BO44" s="274"/>
      <c r="BP44" s="274"/>
      <c r="BQ44" s="274"/>
      <c r="BR44" s="274"/>
      <c r="BS44" s="274"/>
      <c r="BT44" s="274"/>
    </row>
    <row r="45" spans="3:72" ht="18.600000000000001" customHeight="1" x14ac:dyDescent="0.15">
      <c r="D45" s="40"/>
      <c r="E45" s="21" t="s">
        <v>33</v>
      </c>
      <c r="F45" s="21"/>
      <c r="G45" s="21"/>
      <c r="H45" s="21"/>
      <c r="I45" s="21"/>
      <c r="J45" s="21"/>
      <c r="K45" s="21"/>
      <c r="L45" s="21"/>
      <c r="M45" s="41"/>
      <c r="N45" s="41"/>
      <c r="O45" s="21"/>
      <c r="P45" s="21"/>
      <c r="Q45" s="21"/>
      <c r="R45" s="21"/>
      <c r="S45" s="21"/>
      <c r="T45" s="21"/>
      <c r="U45" s="21"/>
      <c r="V45" s="21"/>
      <c r="W45" s="21"/>
      <c r="X45" s="21"/>
      <c r="Y45" s="21"/>
      <c r="Z45" s="21"/>
      <c r="AA45" s="21"/>
      <c r="AB45" s="21"/>
      <c r="AC45" s="21"/>
      <c r="AD45" s="21"/>
      <c r="AE45" s="21"/>
      <c r="AF45" s="21"/>
      <c r="AG45" s="21"/>
      <c r="AH45" s="21"/>
      <c r="AI45" s="21"/>
      <c r="AJ45" s="21"/>
      <c r="AK45" s="21"/>
      <c r="AL45" s="65"/>
      <c r="AM45" s="65"/>
      <c r="AN45" s="65"/>
      <c r="AO45" s="65"/>
      <c r="AP45" s="65"/>
      <c r="AQ45" s="22"/>
      <c r="AV45" s="273"/>
      <c r="AW45" s="274"/>
      <c r="AX45" s="274"/>
      <c r="AY45" s="274"/>
      <c r="AZ45" s="274"/>
      <c r="BA45" s="274"/>
      <c r="BB45" s="274"/>
      <c r="BC45" s="274"/>
      <c r="BD45" s="274"/>
      <c r="BE45" s="274"/>
      <c r="BF45" s="274"/>
      <c r="BG45" s="274"/>
      <c r="BH45" s="274"/>
      <c r="BI45" s="274"/>
      <c r="BJ45" s="274"/>
      <c r="BK45" s="274"/>
      <c r="BL45" s="274"/>
      <c r="BM45" s="274"/>
      <c r="BN45" s="274"/>
      <c r="BO45" s="274"/>
      <c r="BP45" s="274"/>
      <c r="BQ45" s="274"/>
      <c r="BR45" s="274"/>
      <c r="BS45" s="274"/>
      <c r="BT45" s="274"/>
    </row>
    <row r="46" spans="3:72" ht="18.600000000000001" customHeight="1" x14ac:dyDescent="0.15">
      <c r="D46" s="40"/>
      <c r="E46" s="21" t="s">
        <v>34</v>
      </c>
      <c r="F46" s="21"/>
      <c r="G46" s="21"/>
      <c r="H46" s="21"/>
      <c r="I46" s="21"/>
      <c r="J46" s="21"/>
      <c r="K46" s="21"/>
      <c r="L46" s="21"/>
      <c r="M46" s="41"/>
      <c r="N46" s="41"/>
      <c r="O46" s="21"/>
      <c r="P46" s="21"/>
      <c r="Q46" s="21"/>
      <c r="R46" s="21"/>
      <c r="S46" s="21"/>
      <c r="T46" s="21"/>
      <c r="U46" s="21"/>
      <c r="V46" s="21"/>
      <c r="W46" s="21"/>
      <c r="X46" s="21"/>
      <c r="Y46" s="21"/>
      <c r="Z46" s="21"/>
      <c r="AA46" s="21"/>
      <c r="AB46" s="21"/>
      <c r="AC46" s="21"/>
      <c r="AD46" s="21"/>
      <c r="AE46" s="21"/>
      <c r="AF46" s="21"/>
      <c r="AG46" s="21"/>
      <c r="AH46" s="21"/>
      <c r="AI46" s="21"/>
      <c r="AJ46" s="21"/>
      <c r="AK46" s="21"/>
      <c r="AL46" s="65"/>
      <c r="AM46" s="65"/>
      <c r="AN46" s="65"/>
      <c r="AO46" s="65"/>
      <c r="AP46" s="65"/>
      <c r="AQ46" s="22"/>
      <c r="AV46" s="273"/>
      <c r="AW46" s="274"/>
      <c r="AX46" s="274"/>
      <c r="AY46" s="274"/>
      <c r="AZ46" s="274"/>
      <c r="BA46" s="274"/>
      <c r="BB46" s="274"/>
      <c r="BC46" s="274"/>
      <c r="BD46" s="274"/>
      <c r="BE46" s="274"/>
      <c r="BF46" s="274"/>
      <c r="BG46" s="274"/>
      <c r="BH46" s="274"/>
      <c r="BI46" s="274"/>
      <c r="BJ46" s="274"/>
      <c r="BK46" s="274"/>
      <c r="BL46" s="274"/>
      <c r="BM46" s="274"/>
      <c r="BN46" s="274"/>
      <c r="BO46" s="274"/>
      <c r="BP46" s="274"/>
      <c r="BQ46" s="274"/>
      <c r="BR46" s="274"/>
      <c r="BS46" s="274"/>
      <c r="BT46" s="274"/>
    </row>
    <row r="47" spans="3:72" ht="18.600000000000001" customHeight="1" x14ac:dyDescent="0.15">
      <c r="D47" s="40"/>
      <c r="E47" s="21" t="s">
        <v>35</v>
      </c>
      <c r="F47" s="21"/>
      <c r="G47" s="21"/>
      <c r="H47" s="21"/>
      <c r="I47" s="21"/>
      <c r="J47" s="21"/>
      <c r="K47" s="21"/>
      <c r="L47" s="21"/>
      <c r="M47" s="41"/>
      <c r="N47" s="41"/>
      <c r="O47" s="21"/>
      <c r="P47" s="21"/>
      <c r="Q47" s="21"/>
      <c r="R47" s="21"/>
      <c r="S47" s="21"/>
      <c r="T47" s="21"/>
      <c r="U47" s="21"/>
      <c r="V47" s="21"/>
      <c r="W47" s="21"/>
      <c r="X47" s="21"/>
      <c r="Y47" s="21"/>
      <c r="Z47" s="21"/>
      <c r="AA47" s="21"/>
      <c r="AB47" s="21"/>
      <c r="AC47" s="21"/>
      <c r="AD47" s="21"/>
      <c r="AE47" s="21"/>
      <c r="AF47" s="21"/>
      <c r="AG47" s="21"/>
      <c r="AH47" s="21"/>
      <c r="AI47" s="21"/>
      <c r="AJ47" s="21"/>
      <c r="AK47" s="21"/>
      <c r="AL47" s="65"/>
      <c r="AM47" s="65"/>
      <c r="AN47" s="65"/>
      <c r="AO47" s="65"/>
      <c r="AP47" s="65"/>
      <c r="AQ47" s="22"/>
      <c r="AV47" s="273"/>
      <c r="AW47" s="274"/>
      <c r="AX47" s="274"/>
      <c r="AY47" s="274"/>
      <c r="AZ47" s="274"/>
      <c r="BA47" s="274"/>
      <c r="BB47" s="274"/>
      <c r="BC47" s="274"/>
      <c r="BD47" s="274"/>
      <c r="BE47" s="274"/>
      <c r="BF47" s="274"/>
      <c r="BG47" s="274"/>
      <c r="BH47" s="274"/>
      <c r="BI47" s="274"/>
      <c r="BJ47" s="274"/>
      <c r="BK47" s="274"/>
      <c r="BL47" s="274"/>
      <c r="BM47" s="274"/>
      <c r="BN47" s="274"/>
      <c r="BO47" s="274"/>
      <c r="BP47" s="274"/>
      <c r="BQ47" s="274"/>
      <c r="BR47" s="274"/>
      <c r="BS47" s="274"/>
      <c r="BT47" s="274"/>
    </row>
    <row r="48" spans="3:72" ht="18.600000000000001" customHeight="1" x14ac:dyDescent="0.15">
      <c r="D48" s="40"/>
      <c r="E48" s="21"/>
      <c r="F48" s="21"/>
      <c r="G48" s="21"/>
      <c r="H48" s="21"/>
      <c r="I48" s="21"/>
      <c r="J48" s="21"/>
      <c r="K48" s="21"/>
      <c r="L48" s="21"/>
      <c r="M48" s="41"/>
      <c r="N48" s="41"/>
      <c r="O48" s="21"/>
      <c r="P48" s="21"/>
      <c r="Q48" s="21"/>
      <c r="R48" s="21"/>
      <c r="S48" s="21"/>
      <c r="T48" s="21"/>
      <c r="U48" s="21"/>
      <c r="V48" s="21"/>
      <c r="W48" s="21"/>
      <c r="X48" s="21"/>
      <c r="Y48" s="21"/>
      <c r="Z48" s="21"/>
      <c r="AA48" s="21"/>
      <c r="AB48" s="21"/>
      <c r="AC48" s="21"/>
      <c r="AD48" s="21"/>
      <c r="AE48" s="21"/>
      <c r="AF48" s="21"/>
      <c r="AG48" s="21"/>
      <c r="AH48" s="21" t="s">
        <v>36</v>
      </c>
      <c r="AI48" s="21"/>
      <c r="AJ48" s="21"/>
      <c r="AK48" s="21"/>
      <c r="AL48" s="65"/>
      <c r="AM48" s="65"/>
      <c r="AN48" s="65"/>
      <c r="AO48" s="65"/>
      <c r="AP48" s="65"/>
      <c r="AQ48" s="22"/>
      <c r="AV48" s="273"/>
      <c r="AW48" s="274"/>
      <c r="AX48" s="274"/>
      <c r="AY48" s="274"/>
      <c r="AZ48" s="274"/>
      <c r="BA48" s="274"/>
      <c r="BB48" s="274"/>
      <c r="BC48" s="274"/>
      <c r="BD48" s="274"/>
      <c r="BE48" s="274"/>
      <c r="BF48" s="274"/>
      <c r="BG48" s="274"/>
      <c r="BH48" s="274"/>
      <c r="BI48" s="274"/>
      <c r="BJ48" s="274"/>
      <c r="BK48" s="274"/>
      <c r="BL48" s="274"/>
      <c r="BM48" s="274"/>
      <c r="BN48" s="274"/>
      <c r="BO48" s="274"/>
      <c r="BP48" s="274"/>
      <c r="BQ48" s="274"/>
      <c r="BR48" s="274"/>
      <c r="BS48" s="274"/>
      <c r="BT48" s="274"/>
    </row>
    <row r="49" spans="1:72" ht="26.65" customHeight="1" x14ac:dyDescent="0.15">
      <c r="D49" s="20"/>
      <c r="E49" s="132" t="s">
        <v>37</v>
      </c>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c r="AO49" s="132"/>
      <c r="AP49" s="132"/>
      <c r="AQ49" s="22"/>
      <c r="AV49" s="273"/>
      <c r="AW49" s="274"/>
      <c r="AX49" s="274"/>
      <c r="AY49" s="274"/>
      <c r="AZ49" s="274"/>
      <c r="BA49" s="274"/>
      <c r="BB49" s="274"/>
      <c r="BC49" s="274"/>
      <c r="BD49" s="274"/>
      <c r="BE49" s="274"/>
      <c r="BF49" s="274"/>
      <c r="BG49" s="274"/>
      <c r="BH49" s="274"/>
      <c r="BI49" s="274"/>
      <c r="BJ49" s="274"/>
      <c r="BK49" s="274"/>
      <c r="BL49" s="274"/>
      <c r="BM49" s="274"/>
      <c r="BN49" s="274"/>
      <c r="BO49" s="274"/>
      <c r="BP49" s="274"/>
      <c r="BQ49" s="274"/>
      <c r="BR49" s="274"/>
      <c r="BS49" s="274"/>
      <c r="BT49" s="274"/>
    </row>
    <row r="50" spans="1:72" ht="18" customHeight="1" x14ac:dyDescent="0.15">
      <c r="D50" s="23"/>
      <c r="E50" s="24"/>
      <c r="F50" s="60" t="s">
        <v>38</v>
      </c>
      <c r="G50" s="126" t="s">
        <v>39</v>
      </c>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65"/>
      <c r="AQ50" s="22"/>
      <c r="AV50" s="273"/>
      <c r="AW50" s="274"/>
      <c r="AX50" s="274"/>
      <c r="AY50" s="274"/>
      <c r="AZ50" s="274"/>
      <c r="BA50" s="274"/>
      <c r="BB50" s="274"/>
      <c r="BC50" s="274"/>
      <c r="BD50" s="274"/>
      <c r="BE50" s="274"/>
      <c r="BF50" s="274"/>
      <c r="BG50" s="274"/>
      <c r="BH50" s="274"/>
      <c r="BI50" s="274"/>
      <c r="BJ50" s="274"/>
      <c r="BK50" s="274"/>
      <c r="BL50" s="274"/>
      <c r="BM50" s="274"/>
      <c r="BN50" s="274"/>
      <c r="BO50" s="274"/>
      <c r="BP50" s="274"/>
      <c r="BQ50" s="274"/>
      <c r="BR50" s="274"/>
      <c r="BS50" s="274"/>
      <c r="BT50" s="274"/>
    </row>
    <row r="51" spans="1:72" ht="42.6" customHeight="1" x14ac:dyDescent="0.15">
      <c r="D51" s="23"/>
      <c r="E51" s="24"/>
      <c r="F51" s="60" t="s">
        <v>40</v>
      </c>
      <c r="G51" s="126" t="s">
        <v>41</v>
      </c>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65"/>
      <c r="AQ51" s="22"/>
      <c r="AV51" s="273"/>
      <c r="AW51" s="274"/>
      <c r="AX51" s="274"/>
      <c r="AY51" s="274"/>
      <c r="AZ51" s="274"/>
      <c r="BA51" s="274"/>
      <c r="BB51" s="274"/>
      <c r="BC51" s="274"/>
      <c r="BD51" s="274"/>
      <c r="BE51" s="274"/>
      <c r="BF51" s="274"/>
      <c r="BG51" s="274"/>
      <c r="BH51" s="274"/>
      <c r="BI51" s="274"/>
      <c r="BJ51" s="274"/>
      <c r="BK51" s="274"/>
      <c r="BL51" s="274"/>
      <c r="BM51" s="274"/>
      <c r="BN51" s="274"/>
      <c r="BO51" s="274"/>
      <c r="BP51" s="274"/>
      <c r="BQ51" s="274"/>
      <c r="BR51" s="274"/>
      <c r="BS51" s="274"/>
      <c r="BT51" s="274"/>
    </row>
    <row r="52" spans="1:72" ht="27.6" customHeight="1" x14ac:dyDescent="0.15">
      <c r="D52" s="23"/>
      <c r="E52" s="24"/>
      <c r="F52" s="60" t="s">
        <v>42</v>
      </c>
      <c r="G52" s="126" t="s">
        <v>43</v>
      </c>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65"/>
      <c r="AQ52" s="22"/>
      <c r="AV52" s="273"/>
      <c r="AW52" s="274"/>
      <c r="AX52" s="274"/>
      <c r="AY52" s="274"/>
      <c r="AZ52" s="274"/>
      <c r="BA52" s="274"/>
      <c r="BB52" s="274"/>
      <c r="BC52" s="274"/>
      <c r="BD52" s="274"/>
      <c r="BE52" s="274"/>
      <c r="BF52" s="274"/>
      <c r="BG52" s="274"/>
      <c r="BH52" s="274"/>
      <c r="BI52" s="274"/>
      <c r="BJ52" s="274"/>
      <c r="BK52" s="274"/>
      <c r="BL52" s="274"/>
      <c r="BM52" s="274"/>
      <c r="BN52" s="274"/>
      <c r="BO52" s="274"/>
      <c r="BP52" s="274"/>
      <c r="BQ52" s="274"/>
      <c r="BR52" s="274"/>
      <c r="BS52" s="274"/>
      <c r="BT52" s="274"/>
    </row>
    <row r="53" spans="1:72" ht="18.600000000000001" customHeight="1" x14ac:dyDescent="0.15">
      <c r="D53" s="23"/>
      <c r="E53" s="24"/>
      <c r="F53" s="60" t="s">
        <v>44</v>
      </c>
      <c r="G53" s="126" t="s">
        <v>45</v>
      </c>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65"/>
      <c r="AQ53" s="22"/>
      <c r="AV53" s="273"/>
      <c r="AW53" s="274"/>
      <c r="AX53" s="274"/>
      <c r="AY53" s="274"/>
      <c r="AZ53" s="274"/>
      <c r="BA53" s="274"/>
      <c r="BB53" s="274"/>
      <c r="BC53" s="274"/>
      <c r="BD53" s="274"/>
      <c r="BE53" s="274"/>
      <c r="BF53" s="274"/>
      <c r="BG53" s="274"/>
      <c r="BH53" s="274"/>
      <c r="BI53" s="274"/>
      <c r="BJ53" s="274"/>
      <c r="BK53" s="274"/>
      <c r="BL53" s="274"/>
      <c r="BM53" s="274"/>
      <c r="BN53" s="274"/>
      <c r="BO53" s="274"/>
      <c r="BP53" s="274"/>
      <c r="BQ53" s="274"/>
      <c r="BR53" s="274"/>
      <c r="BS53" s="274"/>
      <c r="BT53" s="274"/>
    </row>
    <row r="54" spans="1:72" ht="18.600000000000001" customHeight="1" x14ac:dyDescent="0.15">
      <c r="D54" s="25"/>
      <c r="E54" s="12"/>
      <c r="F54" s="61" t="s">
        <v>46</v>
      </c>
      <c r="G54" s="128" t="s">
        <v>47</v>
      </c>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
      <c r="AQ54" s="26"/>
      <c r="AV54" s="273"/>
      <c r="AW54" s="274"/>
      <c r="AX54" s="274"/>
      <c r="AY54" s="274"/>
      <c r="AZ54" s="274"/>
      <c r="BA54" s="274"/>
      <c r="BB54" s="274"/>
      <c r="BC54" s="274"/>
      <c r="BD54" s="274"/>
      <c r="BE54" s="274"/>
      <c r="BF54" s="274"/>
      <c r="BG54" s="274"/>
      <c r="BH54" s="274"/>
      <c r="BI54" s="274"/>
      <c r="BJ54" s="274"/>
      <c r="BK54" s="274"/>
      <c r="BL54" s="274"/>
      <c r="BM54" s="274"/>
      <c r="BN54" s="274"/>
      <c r="BO54" s="274"/>
      <c r="BP54" s="274"/>
      <c r="BQ54" s="274"/>
      <c r="BR54" s="274"/>
      <c r="BS54" s="274"/>
      <c r="BT54" s="274"/>
    </row>
    <row r="55" spans="1:72" ht="18.600000000000001" customHeight="1" x14ac:dyDescent="0.15">
      <c r="AV55" s="273"/>
      <c r="AW55" s="274"/>
      <c r="AX55" s="274"/>
      <c r="AY55" s="274"/>
      <c r="AZ55" s="274"/>
      <c r="BA55" s="274"/>
      <c r="BB55" s="274"/>
      <c r="BC55" s="274"/>
      <c r="BD55" s="274"/>
      <c r="BE55" s="274"/>
      <c r="BF55" s="274"/>
      <c r="BG55" s="274"/>
      <c r="BH55" s="274"/>
      <c r="BI55" s="274"/>
      <c r="BJ55" s="274"/>
      <c r="BK55" s="274"/>
      <c r="BL55" s="274"/>
      <c r="BM55" s="274"/>
      <c r="BN55" s="274"/>
      <c r="BO55" s="274"/>
      <c r="BP55" s="274"/>
      <c r="BQ55" s="274"/>
      <c r="BR55" s="274"/>
      <c r="BS55" s="274"/>
      <c r="BT55" s="274"/>
    </row>
    <row r="56" spans="1:72" ht="18.600000000000001" customHeight="1" x14ac:dyDescent="0.15">
      <c r="AV56" s="273"/>
      <c r="AW56" s="274"/>
      <c r="AX56" s="274"/>
      <c r="AY56" s="274"/>
      <c r="AZ56" s="274"/>
      <c r="BA56" s="274"/>
      <c r="BB56" s="274"/>
      <c r="BC56" s="274"/>
      <c r="BD56" s="274"/>
      <c r="BE56" s="274"/>
      <c r="BF56" s="274"/>
      <c r="BG56" s="274"/>
      <c r="BH56" s="274"/>
      <c r="BI56" s="274"/>
      <c r="BJ56" s="274"/>
      <c r="BK56" s="274"/>
      <c r="BL56" s="274"/>
      <c r="BM56" s="274"/>
      <c r="BN56" s="274"/>
      <c r="BO56" s="274"/>
      <c r="BP56" s="274"/>
      <c r="BQ56" s="274"/>
      <c r="BR56" s="274"/>
      <c r="BS56" s="274"/>
      <c r="BT56" s="274"/>
    </row>
    <row r="57" spans="1:72" ht="18.600000000000001" customHeight="1" x14ac:dyDescent="0.15">
      <c r="A57" s="63">
        <v>1</v>
      </c>
      <c r="B57" s="33" t="s">
        <v>48</v>
      </c>
      <c r="C57" s="69" t="s">
        <v>49</v>
      </c>
      <c r="D57" s="69"/>
      <c r="E57" s="69"/>
      <c r="F57" s="69"/>
      <c r="G57" s="69"/>
      <c r="H57" s="69"/>
      <c r="I57" s="69"/>
      <c r="J57" s="69"/>
      <c r="K57" s="69"/>
      <c r="L57" s="69"/>
      <c r="M57" s="69"/>
      <c r="N57" s="69"/>
      <c r="O57" s="69"/>
      <c r="P57" s="69"/>
      <c r="Q57" s="69"/>
      <c r="R57" s="69"/>
      <c r="S57" s="69"/>
      <c r="T57" s="69"/>
      <c r="AT57" s="62"/>
      <c r="AU57" s="62"/>
      <c r="AV57" s="273"/>
      <c r="AW57" s="274"/>
      <c r="AX57" s="274"/>
      <c r="AY57" s="274"/>
      <c r="AZ57" s="274"/>
      <c r="BA57" s="274"/>
      <c r="BB57" s="274"/>
      <c r="BC57" s="274"/>
      <c r="BD57" s="274"/>
      <c r="BE57" s="274"/>
      <c r="BF57" s="274"/>
      <c r="BG57" s="274"/>
      <c r="BH57" s="274"/>
      <c r="BI57" s="274"/>
      <c r="BJ57" s="274"/>
      <c r="BK57" s="274"/>
      <c r="BL57" s="274"/>
      <c r="BM57" s="274"/>
      <c r="BN57" s="274"/>
      <c r="BO57" s="274"/>
      <c r="BP57" s="274"/>
      <c r="BQ57" s="274"/>
      <c r="BR57" s="274"/>
      <c r="BS57" s="274"/>
      <c r="BT57" s="274"/>
    </row>
    <row r="58" spans="1:72" ht="18.600000000000001" customHeight="1" x14ac:dyDescent="0.15">
      <c r="C58" s="62" t="s">
        <v>50</v>
      </c>
      <c r="U58" s="69"/>
      <c r="AT58" s="62"/>
      <c r="AU58" s="62"/>
      <c r="AV58" s="273"/>
      <c r="AW58" s="274"/>
      <c r="AX58" s="274"/>
      <c r="AY58" s="274"/>
      <c r="AZ58" s="274"/>
      <c r="BA58" s="274"/>
      <c r="BB58" s="274"/>
      <c r="BC58" s="274"/>
      <c r="BD58" s="274"/>
      <c r="BE58" s="274"/>
      <c r="BF58" s="274"/>
      <c r="BG58" s="274"/>
      <c r="BH58" s="274"/>
      <c r="BI58" s="274"/>
      <c r="BJ58" s="274"/>
      <c r="BK58" s="274"/>
      <c r="BL58" s="274"/>
      <c r="BM58" s="274"/>
      <c r="BN58" s="274"/>
      <c r="BO58" s="274"/>
      <c r="BP58" s="274"/>
      <c r="BQ58" s="274"/>
      <c r="BR58" s="274"/>
      <c r="BS58" s="274"/>
      <c r="BT58" s="274"/>
    </row>
    <row r="59" spans="1:72" ht="18.600000000000001" customHeight="1" x14ac:dyDescent="0.15">
      <c r="B59" s="48"/>
      <c r="C59" s="49"/>
      <c r="D59" s="48"/>
      <c r="E59" s="48"/>
      <c r="F59" s="48"/>
      <c r="G59" s="48"/>
      <c r="H59" s="48"/>
      <c r="I59" s="48"/>
      <c r="J59" s="49"/>
      <c r="K59" s="48"/>
      <c r="L59" s="50"/>
      <c r="M59" s="50"/>
      <c r="N59" s="50"/>
      <c r="O59" s="50"/>
      <c r="P59" s="50"/>
      <c r="Q59" s="50"/>
      <c r="R59" s="50"/>
      <c r="S59" s="50"/>
      <c r="T59" s="50"/>
      <c r="U59" s="50"/>
      <c r="V59" s="50"/>
      <c r="W59" s="50"/>
      <c r="X59" s="50"/>
      <c r="Y59" s="50"/>
      <c r="Z59" s="50"/>
      <c r="AA59" s="50"/>
      <c r="AB59" s="50"/>
      <c r="AC59" s="50"/>
      <c r="AD59" s="50"/>
      <c r="AE59" s="50"/>
      <c r="AF59" s="50"/>
      <c r="AG59" s="50"/>
      <c r="AH59" s="50"/>
      <c r="AI59" s="62"/>
      <c r="AJ59" s="62"/>
      <c r="AK59" s="62"/>
      <c r="AL59" s="62"/>
      <c r="AM59" s="62"/>
      <c r="AN59" s="62"/>
      <c r="AO59" s="62"/>
      <c r="AP59" s="62"/>
      <c r="AQ59" s="62"/>
      <c r="AR59" s="62"/>
      <c r="AS59" s="62"/>
      <c r="AT59" s="62"/>
      <c r="AU59" s="62"/>
      <c r="AV59" s="273"/>
      <c r="AW59" s="274"/>
      <c r="AX59" s="274"/>
      <c r="AY59" s="274"/>
      <c r="AZ59" s="274"/>
      <c r="BA59" s="274"/>
      <c r="BB59" s="274"/>
      <c r="BC59" s="274"/>
      <c r="BD59" s="274"/>
      <c r="BE59" s="274"/>
      <c r="BF59" s="274"/>
      <c r="BG59" s="274"/>
      <c r="BH59" s="274"/>
      <c r="BI59" s="274"/>
      <c r="BJ59" s="274"/>
      <c r="BK59" s="274"/>
      <c r="BL59" s="274"/>
      <c r="BM59" s="274"/>
      <c r="BN59" s="274"/>
      <c r="BO59" s="274"/>
      <c r="BP59" s="274"/>
      <c r="BQ59" s="274"/>
      <c r="BR59" s="274"/>
      <c r="BS59" s="274"/>
      <c r="BT59" s="274"/>
    </row>
    <row r="60" spans="1:72" ht="18.600000000000001" customHeight="1" x14ac:dyDescent="0.15">
      <c r="C60" s="48"/>
      <c r="D60" s="48"/>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62"/>
      <c r="AJ60" s="62"/>
      <c r="AK60" s="62"/>
      <c r="AL60" s="62"/>
      <c r="AM60" s="62"/>
      <c r="AN60" s="62"/>
      <c r="AO60" s="62"/>
      <c r="AP60" s="62"/>
      <c r="AQ60" s="62"/>
      <c r="AR60" s="62"/>
      <c r="AS60" s="62"/>
      <c r="AT60" s="62"/>
      <c r="AU60" s="62"/>
      <c r="AV60" s="273"/>
      <c r="AW60" s="274"/>
      <c r="AX60" s="274"/>
      <c r="AY60" s="274"/>
      <c r="AZ60" s="274"/>
      <c r="BA60" s="274"/>
      <c r="BB60" s="274"/>
      <c r="BC60" s="274"/>
      <c r="BD60" s="274"/>
      <c r="BE60" s="274"/>
      <c r="BF60" s="274"/>
      <c r="BG60" s="274"/>
      <c r="BH60" s="274"/>
      <c r="BI60" s="274"/>
      <c r="BJ60" s="274"/>
      <c r="BK60" s="274"/>
      <c r="BL60" s="274"/>
      <c r="BM60" s="274"/>
      <c r="BN60" s="274"/>
      <c r="BO60" s="274"/>
      <c r="BP60" s="274"/>
      <c r="BQ60" s="274"/>
      <c r="BR60" s="274"/>
      <c r="BS60" s="274"/>
      <c r="BT60" s="274"/>
    </row>
    <row r="61" spans="1:72" ht="18.600000000000001" customHeight="1" x14ac:dyDescent="0.15">
      <c r="B61" s="15" t="s">
        <v>9</v>
      </c>
      <c r="C61" s="66">
        <v>1</v>
      </c>
      <c r="D61" t="s">
        <v>6</v>
      </c>
      <c r="E61" s="117" t="s">
        <v>51</v>
      </c>
      <c r="F61" s="117"/>
      <c r="G61" s="117"/>
      <c r="H61" s="117"/>
      <c r="I61" s="117"/>
      <c r="J61" s="62"/>
      <c r="K61" s="62"/>
      <c r="L61" s="62"/>
      <c r="M61" s="62"/>
      <c r="N61" s="62"/>
      <c r="O61" s="62"/>
      <c r="P61" s="62"/>
      <c r="Q61" s="62"/>
      <c r="R61" s="62"/>
      <c r="S61" s="62"/>
      <c r="T61" s="62"/>
      <c r="U61" s="62"/>
      <c r="V61" s="62"/>
      <c r="W61" s="62"/>
      <c r="X61" s="62"/>
      <c r="Y61" s="62"/>
      <c r="AA61" t="s">
        <v>21</v>
      </c>
      <c r="AB61" s="15" t="s">
        <v>5</v>
      </c>
      <c r="AC61" s="130"/>
      <c r="AD61" s="130"/>
      <c r="AE61" s="62" t="s">
        <v>15</v>
      </c>
      <c r="AG61" s="62"/>
      <c r="AH61" s="62"/>
      <c r="AI61" s="62"/>
      <c r="AJ61" s="62"/>
      <c r="AK61" s="62"/>
      <c r="AL61" s="62"/>
      <c r="AM61" s="62"/>
      <c r="AN61" s="62"/>
      <c r="AO61" s="62"/>
      <c r="AP61" s="62"/>
      <c r="AQ61" s="62"/>
      <c r="AR61" s="62"/>
      <c r="AS61" s="62"/>
      <c r="AT61" s="62"/>
      <c r="AU61" s="62"/>
      <c r="AV61" s="273" t="str">
        <f>IF(AND(学校コード&lt;&gt;"",CmbAns1_1=""),"未入力","")</f>
        <v/>
      </c>
      <c r="AW61" s="274"/>
      <c r="AX61" s="274"/>
      <c r="AY61" s="274"/>
      <c r="AZ61" s="274"/>
      <c r="BA61" s="274"/>
      <c r="BB61" s="274"/>
      <c r="BC61" s="274"/>
      <c r="BD61" s="274"/>
      <c r="BE61" s="274"/>
      <c r="BF61" s="274"/>
      <c r="BG61" s="274"/>
      <c r="BH61" s="274"/>
      <c r="BI61" s="274"/>
      <c r="BJ61" s="274"/>
      <c r="BK61" s="274"/>
      <c r="BL61" s="274"/>
      <c r="BM61" s="274"/>
      <c r="BN61" s="274"/>
      <c r="BO61" s="274"/>
      <c r="BP61" s="274"/>
      <c r="BQ61" s="274"/>
      <c r="BR61" s="274"/>
      <c r="BS61" s="274"/>
      <c r="BT61" s="274"/>
    </row>
    <row r="62" spans="1:72" ht="18.600000000000001" customHeight="1" x14ac:dyDescent="0.15">
      <c r="E62" s="62"/>
      <c r="F62" s="62"/>
      <c r="G62" s="131" t="s">
        <v>52</v>
      </c>
      <c r="H62" s="131"/>
      <c r="I62" s="62"/>
      <c r="J62" s="66">
        <v>1</v>
      </c>
      <c r="K62" t="s">
        <v>53</v>
      </c>
      <c r="L62" s="62" t="s">
        <v>54</v>
      </c>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273"/>
      <c r="AW62" s="274"/>
      <c r="AX62" s="274"/>
      <c r="AY62" s="274"/>
      <c r="AZ62" s="274"/>
      <c r="BA62" s="274"/>
      <c r="BB62" s="274"/>
      <c r="BC62" s="274"/>
      <c r="BD62" s="274"/>
      <c r="BE62" s="274"/>
      <c r="BF62" s="274"/>
      <c r="BG62" s="274"/>
      <c r="BH62" s="274"/>
      <c r="BI62" s="274"/>
      <c r="BJ62" s="274"/>
      <c r="BK62" s="274"/>
      <c r="BL62" s="274"/>
      <c r="BM62" s="274"/>
      <c r="BN62" s="274"/>
      <c r="BO62" s="274"/>
      <c r="BP62" s="274"/>
      <c r="BQ62" s="274"/>
      <c r="BR62" s="274"/>
      <c r="BS62" s="274"/>
      <c r="BT62" s="274"/>
    </row>
    <row r="63" spans="1:72" ht="18.600000000000001" customHeight="1" x14ac:dyDescent="0.15">
      <c r="E63" s="62"/>
      <c r="F63" s="62"/>
      <c r="G63" s="62"/>
      <c r="H63" s="62"/>
      <c r="I63" s="62"/>
      <c r="J63" s="66">
        <v>2</v>
      </c>
      <c r="K63" t="s">
        <v>53</v>
      </c>
      <c r="L63" s="62" t="s">
        <v>55</v>
      </c>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273"/>
      <c r="AW63" s="274"/>
      <c r="AX63" s="274"/>
      <c r="AY63" s="274"/>
      <c r="AZ63" s="274"/>
      <c r="BA63" s="274"/>
      <c r="BB63" s="274"/>
      <c r="BC63" s="274"/>
      <c r="BD63" s="274"/>
      <c r="BE63" s="274"/>
      <c r="BF63" s="274"/>
      <c r="BG63" s="274"/>
      <c r="BH63" s="274"/>
      <c r="BI63" s="274"/>
      <c r="BJ63" s="274"/>
      <c r="BK63" s="274"/>
      <c r="BL63" s="274"/>
      <c r="BM63" s="274"/>
      <c r="BN63" s="274"/>
      <c r="BO63" s="274"/>
      <c r="BP63" s="274"/>
      <c r="BQ63" s="274"/>
      <c r="BR63" s="274"/>
      <c r="BS63" s="274"/>
      <c r="BT63" s="274"/>
    </row>
    <row r="64" spans="1:72" ht="18.600000000000001" customHeight="1" x14ac:dyDescent="0.15">
      <c r="E64" s="62"/>
      <c r="F64" s="62"/>
      <c r="G64" s="62"/>
      <c r="H64" s="62"/>
      <c r="I64" s="62"/>
      <c r="J64" s="66">
        <v>3</v>
      </c>
      <c r="K64" t="s">
        <v>53</v>
      </c>
      <c r="L64" s="62" t="s">
        <v>56</v>
      </c>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273"/>
      <c r="AW64" s="274"/>
      <c r="AX64" s="274"/>
      <c r="AY64" s="274"/>
      <c r="AZ64" s="274"/>
      <c r="BA64" s="274"/>
      <c r="BB64" s="274"/>
      <c r="BC64" s="274"/>
      <c r="BD64" s="274"/>
      <c r="BE64" s="274"/>
      <c r="BF64" s="274"/>
      <c r="BG64" s="274"/>
      <c r="BH64" s="274"/>
      <c r="BI64" s="274"/>
      <c r="BJ64" s="274"/>
      <c r="BK64" s="274"/>
      <c r="BL64" s="274"/>
      <c r="BM64" s="274"/>
      <c r="BN64" s="274"/>
      <c r="BO64" s="274"/>
      <c r="BP64" s="274"/>
      <c r="BQ64" s="274"/>
      <c r="BR64" s="274"/>
      <c r="BS64" s="274"/>
      <c r="BT64" s="274"/>
    </row>
    <row r="65" spans="2:72" ht="18.600000000000001" customHeight="1" x14ac:dyDescent="0.15">
      <c r="E65" s="62"/>
      <c r="F65" s="62"/>
      <c r="G65" s="62"/>
      <c r="H65" s="62"/>
      <c r="I65" s="62"/>
      <c r="J65" s="66">
        <v>4</v>
      </c>
      <c r="K65" t="s">
        <v>53</v>
      </c>
      <c r="L65" s="62" t="s">
        <v>57</v>
      </c>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273"/>
      <c r="AW65" s="274"/>
      <c r="AX65" s="274"/>
      <c r="AY65" s="274"/>
      <c r="AZ65" s="274"/>
      <c r="BA65" s="274"/>
      <c r="BB65" s="274"/>
      <c r="BC65" s="274"/>
      <c r="BD65" s="274"/>
      <c r="BE65" s="274"/>
      <c r="BF65" s="274"/>
      <c r="BG65" s="274"/>
      <c r="BH65" s="274"/>
      <c r="BI65" s="274"/>
      <c r="BJ65" s="274"/>
      <c r="BK65" s="274"/>
      <c r="BL65" s="274"/>
      <c r="BM65" s="274"/>
      <c r="BN65" s="274"/>
      <c r="BO65" s="274"/>
      <c r="BP65" s="274"/>
      <c r="BQ65" s="274"/>
      <c r="BR65" s="274"/>
      <c r="BS65" s="274"/>
      <c r="BT65" s="274"/>
    </row>
    <row r="66" spans="2:72" ht="18.600000000000001" customHeight="1" x14ac:dyDescent="0.15">
      <c r="E66" s="62"/>
      <c r="F66" s="62"/>
      <c r="G66" s="62"/>
      <c r="H66" s="62"/>
      <c r="I66" s="62"/>
      <c r="J66" s="66">
        <v>5</v>
      </c>
      <c r="K66" t="s">
        <v>53</v>
      </c>
      <c r="L66" s="62" t="s">
        <v>58</v>
      </c>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273"/>
      <c r="AW66" s="274"/>
      <c r="AX66" s="274"/>
      <c r="AY66" s="274"/>
      <c r="AZ66" s="274"/>
      <c r="BA66" s="274"/>
      <c r="BB66" s="274"/>
      <c r="BC66" s="274"/>
      <c r="BD66" s="274"/>
      <c r="BE66" s="274"/>
      <c r="BF66" s="274"/>
      <c r="BG66" s="274"/>
      <c r="BH66" s="274"/>
      <c r="BI66" s="274"/>
      <c r="BJ66" s="274"/>
      <c r="BK66" s="274"/>
      <c r="BL66" s="274"/>
      <c r="BM66" s="274"/>
      <c r="BN66" s="274"/>
      <c r="BO66" s="274"/>
      <c r="BP66" s="274"/>
      <c r="BQ66" s="274"/>
      <c r="BR66" s="274"/>
      <c r="BS66" s="274"/>
      <c r="BT66" s="274"/>
    </row>
    <row r="67" spans="2:72" ht="18.600000000000001" customHeight="1" x14ac:dyDescent="0.15">
      <c r="E67" s="62"/>
      <c r="F67" s="62"/>
      <c r="G67" s="62"/>
      <c r="H67" s="62"/>
      <c r="I67" s="62"/>
      <c r="J67" s="66">
        <v>6</v>
      </c>
      <c r="K67" t="s">
        <v>53</v>
      </c>
      <c r="L67" s="62" t="s">
        <v>59</v>
      </c>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273"/>
      <c r="AW67" s="274"/>
      <c r="AX67" s="274"/>
      <c r="AY67" s="274"/>
      <c r="AZ67" s="274"/>
      <c r="BA67" s="274"/>
      <c r="BB67" s="274"/>
      <c r="BC67" s="274"/>
      <c r="BD67" s="274"/>
      <c r="BE67" s="274"/>
      <c r="BF67" s="274"/>
      <c r="BG67" s="274"/>
      <c r="BH67" s="274"/>
      <c r="BI67" s="274"/>
      <c r="BJ67" s="274"/>
      <c r="BK67" s="274"/>
      <c r="BL67" s="274"/>
      <c r="BM67" s="274"/>
      <c r="BN67" s="274"/>
      <c r="BO67" s="274"/>
      <c r="BP67" s="274"/>
      <c r="BQ67" s="274"/>
      <c r="BR67" s="274"/>
      <c r="BS67" s="274"/>
      <c r="BT67" s="274"/>
    </row>
    <row r="68" spans="2:72" ht="18.600000000000001" customHeight="1" x14ac:dyDescent="0.15">
      <c r="E68" s="62"/>
      <c r="F68" s="62"/>
      <c r="G68" s="62"/>
      <c r="H68" s="62"/>
      <c r="I68" s="62"/>
      <c r="J68" s="66">
        <v>7</v>
      </c>
      <c r="K68" t="s">
        <v>53</v>
      </c>
      <c r="L68" s="62" t="s">
        <v>60</v>
      </c>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273"/>
      <c r="AW68" s="274"/>
      <c r="AX68" s="274"/>
      <c r="AY68" s="274"/>
      <c r="AZ68" s="274"/>
      <c r="BA68" s="274"/>
      <c r="BB68" s="274"/>
      <c r="BC68" s="274"/>
      <c r="BD68" s="274"/>
      <c r="BE68" s="274"/>
      <c r="BF68" s="274"/>
      <c r="BG68" s="274"/>
      <c r="BH68" s="274"/>
      <c r="BI68" s="274"/>
      <c r="BJ68" s="274"/>
      <c r="BK68" s="274"/>
      <c r="BL68" s="274"/>
      <c r="BM68" s="274"/>
      <c r="BN68" s="274"/>
      <c r="BO68" s="274"/>
      <c r="BP68" s="274"/>
      <c r="BQ68" s="274"/>
      <c r="BR68" s="274"/>
      <c r="BS68" s="274"/>
      <c r="BT68" s="274"/>
    </row>
    <row r="69" spans="2:72" ht="18.600000000000001" customHeight="1" x14ac:dyDescent="0.15">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62"/>
      <c r="AV69" s="273"/>
      <c r="AW69" s="274"/>
      <c r="AX69" s="274"/>
      <c r="AY69" s="274"/>
      <c r="AZ69" s="274"/>
      <c r="BA69" s="274"/>
      <c r="BB69" s="274"/>
      <c r="BC69" s="274"/>
      <c r="BD69" s="274"/>
      <c r="BE69" s="274"/>
      <c r="BF69" s="274"/>
      <c r="BG69" s="274"/>
      <c r="BH69" s="274"/>
      <c r="BI69" s="274"/>
      <c r="BJ69" s="274"/>
      <c r="BK69" s="274"/>
      <c r="BL69" s="274"/>
      <c r="BM69" s="274"/>
      <c r="BN69" s="274"/>
      <c r="BO69" s="274"/>
      <c r="BP69" s="274"/>
      <c r="BQ69" s="274"/>
      <c r="BR69" s="274"/>
      <c r="BS69" s="274"/>
      <c r="BT69" s="274"/>
    </row>
    <row r="70" spans="2:72" ht="18.600000000000001" customHeight="1" x14ac:dyDescent="0.15">
      <c r="C70" t="s">
        <v>10</v>
      </c>
      <c r="E70" s="62" t="s">
        <v>61</v>
      </c>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c r="AO70" s="62"/>
      <c r="AP70" s="62"/>
      <c r="AQ70" s="62"/>
      <c r="AR70" s="62"/>
      <c r="AS70" s="62"/>
      <c r="AT70" s="62"/>
      <c r="AU70" s="62"/>
      <c r="AV70" s="273"/>
      <c r="AW70" s="274"/>
      <c r="AX70" s="274"/>
      <c r="AY70" s="274"/>
      <c r="AZ70" s="274"/>
      <c r="BA70" s="274"/>
      <c r="BB70" s="274"/>
      <c r="BC70" s="274"/>
      <c r="BD70" s="274"/>
      <c r="BE70" s="274"/>
      <c r="BF70" s="274"/>
      <c r="BG70" s="274"/>
      <c r="BH70" s="274"/>
      <c r="BI70" s="274"/>
      <c r="BJ70" s="274"/>
      <c r="BK70" s="274"/>
      <c r="BL70" s="274"/>
      <c r="BM70" s="274"/>
      <c r="BN70" s="274"/>
      <c r="BO70" s="274"/>
      <c r="BP70" s="274"/>
      <c r="BQ70" s="274"/>
      <c r="BR70" s="274"/>
      <c r="BS70" s="274"/>
      <c r="BT70" s="274"/>
    </row>
    <row r="71" spans="2:72" ht="18.600000000000001" customHeight="1" x14ac:dyDescent="0.15">
      <c r="C71" t="s">
        <v>10</v>
      </c>
      <c r="E71" s="62" t="s">
        <v>62</v>
      </c>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62"/>
      <c r="AS71" s="62"/>
      <c r="AT71" s="62"/>
      <c r="AU71" s="62"/>
      <c r="AV71" s="273"/>
      <c r="AW71" s="274"/>
      <c r="AX71" s="274"/>
      <c r="AY71" s="274"/>
      <c r="AZ71" s="274"/>
      <c r="BA71" s="274"/>
      <c r="BB71" s="274"/>
      <c r="BC71" s="274"/>
      <c r="BD71" s="274"/>
      <c r="BE71" s="274"/>
      <c r="BF71" s="274"/>
      <c r="BG71" s="274"/>
      <c r="BH71" s="274"/>
      <c r="BI71" s="274"/>
      <c r="BJ71" s="274"/>
      <c r="BK71" s="274"/>
      <c r="BL71" s="274"/>
      <c r="BM71" s="274"/>
      <c r="BN71" s="274"/>
      <c r="BO71" s="274"/>
      <c r="BP71" s="274"/>
      <c r="BQ71" s="274"/>
      <c r="BR71" s="274"/>
      <c r="BS71" s="274"/>
      <c r="BT71" s="274"/>
    </row>
    <row r="72" spans="2:72" ht="18.600000000000001" customHeight="1" x14ac:dyDescent="0.15">
      <c r="C72" t="s">
        <v>10</v>
      </c>
      <c r="E72" s="62" t="s">
        <v>63</v>
      </c>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c r="AO72" s="62"/>
      <c r="AP72" s="62"/>
      <c r="AQ72" s="62"/>
      <c r="AR72" s="62"/>
      <c r="AS72" s="62"/>
      <c r="AT72" s="62"/>
      <c r="AU72" s="62"/>
      <c r="AV72" s="273"/>
      <c r="AW72" s="274"/>
      <c r="AX72" s="274"/>
      <c r="AY72" s="274"/>
      <c r="AZ72" s="274"/>
      <c r="BA72" s="274"/>
      <c r="BB72" s="274"/>
      <c r="BC72" s="274"/>
      <c r="BD72" s="274"/>
      <c r="BE72" s="274"/>
      <c r="BF72" s="274"/>
      <c r="BG72" s="274"/>
      <c r="BH72" s="274"/>
      <c r="BI72" s="274"/>
      <c r="BJ72" s="274"/>
      <c r="BK72" s="274"/>
      <c r="BL72" s="274"/>
      <c r="BM72" s="274"/>
      <c r="BN72" s="274"/>
      <c r="BO72" s="274"/>
      <c r="BP72" s="274"/>
      <c r="BQ72" s="274"/>
      <c r="BR72" s="274"/>
      <c r="BS72" s="274"/>
      <c r="BT72" s="274"/>
    </row>
    <row r="73" spans="2:72" ht="18.600000000000001" customHeight="1" x14ac:dyDescent="0.15">
      <c r="C73" t="s">
        <v>10</v>
      </c>
      <c r="E73" s="62" t="s">
        <v>64</v>
      </c>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273"/>
      <c r="AW73" s="274"/>
      <c r="AX73" s="274"/>
      <c r="AY73" s="274"/>
      <c r="AZ73" s="274"/>
      <c r="BA73" s="274"/>
      <c r="BB73" s="274"/>
      <c r="BC73" s="274"/>
      <c r="BD73" s="274"/>
      <c r="BE73" s="274"/>
      <c r="BF73" s="274"/>
      <c r="BG73" s="274"/>
      <c r="BH73" s="274"/>
      <c r="BI73" s="274"/>
      <c r="BJ73" s="274"/>
      <c r="BK73" s="274"/>
      <c r="BL73" s="274"/>
      <c r="BM73" s="274"/>
      <c r="BN73" s="274"/>
      <c r="BO73" s="274"/>
      <c r="BP73" s="274"/>
      <c r="BQ73" s="274"/>
      <c r="BR73" s="274"/>
      <c r="BS73" s="274"/>
      <c r="BT73" s="274"/>
    </row>
    <row r="74" spans="2:72" ht="18.600000000000001" customHeight="1" x14ac:dyDescent="0.15">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273"/>
      <c r="AW74" s="274"/>
      <c r="AX74" s="274"/>
      <c r="AY74" s="274"/>
      <c r="AZ74" s="274"/>
      <c r="BA74" s="274"/>
      <c r="BB74" s="274"/>
      <c r="BC74" s="274"/>
      <c r="BD74" s="274"/>
      <c r="BE74" s="274"/>
      <c r="BF74" s="274"/>
      <c r="BG74" s="274"/>
      <c r="BH74" s="274"/>
      <c r="BI74" s="274"/>
      <c r="BJ74" s="274"/>
      <c r="BK74" s="274"/>
      <c r="BL74" s="274"/>
      <c r="BM74" s="274"/>
      <c r="BN74" s="274"/>
      <c r="BO74" s="274"/>
      <c r="BP74" s="274"/>
      <c r="BQ74" s="274"/>
      <c r="BR74" s="274"/>
      <c r="BS74" s="274"/>
      <c r="BT74" s="274"/>
    </row>
    <row r="75" spans="2:72" ht="18.600000000000001" customHeight="1" x14ac:dyDescent="0.15">
      <c r="B75" t="s">
        <v>65</v>
      </c>
      <c r="D75" s="66"/>
      <c r="E75" s="66"/>
      <c r="G75" s="66"/>
      <c r="AT75" s="62"/>
      <c r="AU75" s="62"/>
      <c r="AV75" s="273"/>
      <c r="AW75" s="274"/>
      <c r="AX75" s="274"/>
      <c r="AY75" s="274"/>
      <c r="AZ75" s="274"/>
      <c r="BA75" s="274"/>
      <c r="BB75" s="274"/>
      <c r="BC75" s="274"/>
      <c r="BD75" s="274"/>
      <c r="BE75" s="274"/>
      <c r="BF75" s="274"/>
      <c r="BG75" s="274"/>
      <c r="BH75" s="274"/>
      <c r="BI75" s="274"/>
      <c r="BJ75" s="274"/>
      <c r="BK75" s="274"/>
      <c r="BL75" s="274"/>
      <c r="BM75" s="274"/>
      <c r="BN75" s="274"/>
      <c r="BO75" s="274"/>
      <c r="BP75" s="274"/>
      <c r="BQ75" s="274"/>
      <c r="BR75" s="274"/>
      <c r="BS75" s="274"/>
      <c r="BT75" s="274"/>
    </row>
    <row r="76" spans="2:72" ht="18.600000000000001" customHeight="1" x14ac:dyDescent="0.15">
      <c r="C76" t="s">
        <v>66</v>
      </c>
      <c r="E76" t="s">
        <v>67</v>
      </c>
      <c r="AB76" s="15"/>
      <c r="AE76" s="62"/>
      <c r="AT76" s="62"/>
      <c r="AU76" s="62"/>
      <c r="AV76" s="273"/>
      <c r="AW76" s="274"/>
      <c r="AX76" s="274"/>
      <c r="AY76" s="274"/>
      <c r="AZ76" s="274"/>
      <c r="BA76" s="274"/>
      <c r="BB76" s="274"/>
      <c r="BC76" s="274"/>
      <c r="BD76" s="274"/>
      <c r="BE76" s="274"/>
      <c r="BF76" s="274"/>
      <c r="BG76" s="274"/>
      <c r="BH76" s="274"/>
      <c r="BI76" s="274"/>
      <c r="BJ76" s="274"/>
      <c r="BK76" s="274"/>
      <c r="BL76" s="274"/>
      <c r="BM76" s="274"/>
      <c r="BN76" s="274"/>
      <c r="BO76" s="274"/>
      <c r="BP76" s="274"/>
      <c r="BQ76" s="274"/>
      <c r="BR76" s="274"/>
      <c r="BS76" s="274"/>
      <c r="BT76" s="274"/>
    </row>
    <row r="77" spans="2:72" ht="18.600000000000001" customHeight="1" x14ac:dyDescent="0.15">
      <c r="C77" t="s">
        <v>66</v>
      </c>
      <c r="E77" t="s">
        <v>68</v>
      </c>
      <c r="F77" s="70"/>
      <c r="G77" s="62"/>
      <c r="H77" s="62"/>
      <c r="I77" s="62"/>
      <c r="J77" s="62"/>
      <c r="K77" s="62"/>
      <c r="L77" s="62"/>
      <c r="M77" s="62"/>
      <c r="N77" s="62"/>
      <c r="O77" s="62"/>
      <c r="P77" s="62"/>
      <c r="Q77" s="62"/>
      <c r="R77" s="62"/>
      <c r="S77" s="62"/>
      <c r="T77" s="62"/>
      <c r="U77" s="62"/>
      <c r="V77" s="62"/>
      <c r="AB77" s="15"/>
      <c r="AC77" s="66"/>
      <c r="AD77" s="66"/>
      <c r="AE77" s="62"/>
      <c r="AT77" s="62"/>
      <c r="AU77" s="62"/>
      <c r="AV77" s="273"/>
      <c r="AW77" s="274"/>
      <c r="AX77" s="274"/>
      <c r="AY77" s="274"/>
      <c r="AZ77" s="274"/>
      <c r="BA77" s="274"/>
      <c r="BB77" s="274"/>
      <c r="BC77" s="274"/>
      <c r="BD77" s="274"/>
      <c r="BE77" s="274"/>
      <c r="BF77" s="274"/>
      <c r="BG77" s="274"/>
      <c r="BH77" s="274"/>
      <c r="BI77" s="274"/>
      <c r="BJ77" s="274"/>
      <c r="BK77" s="274"/>
      <c r="BL77" s="274"/>
      <c r="BM77" s="274"/>
      <c r="BN77" s="274"/>
      <c r="BO77" s="274"/>
      <c r="BP77" s="274"/>
      <c r="BQ77" s="274"/>
      <c r="BR77" s="274"/>
      <c r="BS77" s="274"/>
      <c r="BT77" s="274"/>
    </row>
    <row r="78" spans="2:72" ht="18.600000000000001" customHeight="1" x14ac:dyDescent="0.15">
      <c r="C78" t="s">
        <v>10</v>
      </c>
      <c r="E78" t="s">
        <v>69</v>
      </c>
      <c r="F78" s="70"/>
      <c r="G78" s="62"/>
      <c r="H78" s="62"/>
      <c r="I78" s="62"/>
      <c r="J78" s="62"/>
      <c r="K78" s="62"/>
      <c r="L78" s="62"/>
      <c r="M78" s="62"/>
      <c r="N78" s="62"/>
      <c r="O78" s="62"/>
      <c r="P78" s="62"/>
      <c r="Q78" s="62"/>
      <c r="R78" s="62"/>
      <c r="S78" s="62"/>
      <c r="T78" s="62"/>
      <c r="U78" s="62"/>
      <c r="V78" s="62"/>
      <c r="AB78" s="15"/>
      <c r="AC78" s="66"/>
      <c r="AD78" s="66"/>
      <c r="AE78" s="62"/>
      <c r="AT78" s="62"/>
      <c r="AU78" s="62"/>
      <c r="AV78" s="273"/>
      <c r="AW78" s="274"/>
      <c r="AX78" s="274"/>
      <c r="AY78" s="274"/>
      <c r="AZ78" s="274"/>
      <c r="BA78" s="274"/>
      <c r="BB78" s="274"/>
      <c r="BC78" s="274"/>
      <c r="BD78" s="274"/>
      <c r="BE78" s="274"/>
      <c r="BF78" s="274"/>
      <c r="BG78" s="274"/>
      <c r="BH78" s="274"/>
      <c r="BI78" s="274"/>
      <c r="BJ78" s="274"/>
      <c r="BK78" s="274"/>
      <c r="BL78" s="274"/>
      <c r="BM78" s="274"/>
      <c r="BN78" s="274"/>
      <c r="BO78" s="274"/>
      <c r="BP78" s="274"/>
      <c r="BQ78" s="274"/>
      <c r="BR78" s="274"/>
      <c r="BS78" s="274"/>
      <c r="BT78" s="274"/>
    </row>
    <row r="79" spans="2:72" ht="18.600000000000001" customHeight="1" x14ac:dyDescent="0.15">
      <c r="B79" s="80"/>
      <c r="F79" s="70"/>
      <c r="G79" s="62"/>
      <c r="H79" s="62"/>
      <c r="I79" s="62"/>
      <c r="J79" s="62"/>
      <c r="K79" s="62"/>
      <c r="L79" s="62"/>
      <c r="M79" s="62"/>
      <c r="N79" s="62"/>
      <c r="O79" s="62"/>
      <c r="P79" s="62"/>
      <c r="Q79" s="62"/>
      <c r="R79" s="62"/>
      <c r="S79" s="62"/>
      <c r="T79" s="62"/>
      <c r="U79" s="62"/>
      <c r="V79" s="62"/>
      <c r="AB79" s="15"/>
      <c r="AC79" s="66"/>
      <c r="AD79" s="66"/>
      <c r="AE79" s="62"/>
      <c r="AT79" s="62"/>
      <c r="AU79" s="62"/>
      <c r="AV79" s="273"/>
      <c r="AW79" s="274"/>
      <c r="AX79" s="274"/>
      <c r="AY79" s="274"/>
      <c r="AZ79" s="274"/>
      <c r="BA79" s="274"/>
      <c r="BB79" s="274"/>
      <c r="BC79" s="274"/>
      <c r="BD79" s="274"/>
      <c r="BE79" s="274"/>
      <c r="BF79" s="274"/>
      <c r="BG79" s="274"/>
      <c r="BH79" s="274"/>
      <c r="BI79" s="274"/>
      <c r="BJ79" s="274"/>
      <c r="BK79" s="274"/>
      <c r="BL79" s="274"/>
      <c r="BM79" s="274"/>
      <c r="BN79" s="274"/>
      <c r="BO79" s="274"/>
      <c r="BP79" s="274"/>
      <c r="BQ79" s="274"/>
      <c r="BR79" s="274"/>
      <c r="BS79" s="274"/>
      <c r="BT79" s="274"/>
    </row>
    <row r="80" spans="2:72" ht="18.600000000000001" customHeight="1" x14ac:dyDescent="0.15">
      <c r="B80" s="80"/>
      <c r="F80" s="70"/>
      <c r="G80" s="62"/>
      <c r="H80" s="62"/>
      <c r="I80" s="62"/>
      <c r="J80" s="62"/>
      <c r="K80" s="62"/>
      <c r="L80" s="62"/>
      <c r="M80" s="62"/>
      <c r="N80" s="62"/>
      <c r="O80" s="62"/>
      <c r="P80" s="62"/>
      <c r="Q80" s="62"/>
      <c r="R80" s="62"/>
      <c r="S80" s="62"/>
      <c r="T80" s="62"/>
      <c r="U80" s="62"/>
      <c r="V80" s="62"/>
      <c r="AB80" s="15"/>
      <c r="AC80" s="66"/>
      <c r="AD80" s="66"/>
      <c r="AE80" s="62"/>
      <c r="AT80" s="62"/>
      <c r="AU80" s="62"/>
      <c r="AV80" s="273"/>
      <c r="AW80" s="274"/>
      <c r="AX80" s="274"/>
      <c r="AY80" s="274"/>
      <c r="AZ80" s="274"/>
      <c r="BA80" s="274"/>
      <c r="BB80" s="274"/>
      <c r="BC80" s="274"/>
      <c r="BD80" s="274"/>
      <c r="BE80" s="274"/>
      <c r="BF80" s="274"/>
      <c r="BG80" s="274"/>
      <c r="BH80" s="274"/>
      <c r="BI80" s="274"/>
      <c r="BJ80" s="274"/>
      <c r="BK80" s="274"/>
      <c r="BL80" s="274"/>
      <c r="BM80" s="274"/>
      <c r="BN80" s="274"/>
      <c r="BO80" s="274"/>
      <c r="BP80" s="274"/>
      <c r="BQ80" s="274"/>
      <c r="BR80" s="274"/>
      <c r="BS80" s="274"/>
      <c r="BT80" s="274"/>
    </row>
    <row r="81" spans="2:72" ht="18.600000000000001" customHeight="1" x14ac:dyDescent="0.15">
      <c r="B81" t="s">
        <v>70</v>
      </c>
      <c r="D81" s="15"/>
      <c r="F81" s="15"/>
      <c r="AA81" t="s">
        <v>21</v>
      </c>
      <c r="AB81" s="15" t="s">
        <v>5</v>
      </c>
      <c r="AC81" s="130"/>
      <c r="AD81" s="130"/>
      <c r="AE81" s="62" t="s">
        <v>15</v>
      </c>
      <c r="AT81" s="62"/>
      <c r="AU81" s="62"/>
      <c r="AV81" s="273" t="str">
        <f>IF(AND(AC61=3,AC81&lt;&gt;""),"（ 1 ）で3を選択した場合は入力できません",IF(AND(AC61=7,AC81&lt;&gt;""),"（ 1 ）で7を選択した場合は入力できません",IF(AND(AC61&lt;&gt;3,AC61&lt;&gt;7,AC61&lt;&gt;"",AC81=""),"未入力","")))</f>
        <v/>
      </c>
      <c r="AW81" s="274"/>
      <c r="AX81" s="274"/>
      <c r="AY81" s="274"/>
      <c r="AZ81" s="274"/>
      <c r="BA81" s="274"/>
      <c r="BB81" s="274"/>
      <c r="BC81" s="274"/>
      <c r="BD81" s="274"/>
      <c r="BE81" s="274"/>
      <c r="BF81" s="274"/>
      <c r="BG81" s="274"/>
      <c r="BH81" s="274"/>
      <c r="BI81" s="274"/>
      <c r="BJ81" s="274"/>
      <c r="BK81" s="274"/>
      <c r="BL81" s="274"/>
      <c r="BM81" s="274"/>
      <c r="BN81" s="274"/>
      <c r="BO81" s="274"/>
      <c r="BP81" s="274"/>
      <c r="BQ81" s="274"/>
      <c r="BR81" s="274"/>
      <c r="BS81" s="274"/>
      <c r="BT81" s="274"/>
    </row>
    <row r="82" spans="2:72" ht="18.600000000000001" customHeight="1" x14ac:dyDescent="0.15">
      <c r="D82" s="15"/>
      <c r="F82" s="15"/>
      <c r="G82" s="131" t="s">
        <v>52</v>
      </c>
      <c r="H82" s="131"/>
      <c r="J82" s="62">
        <v>1</v>
      </c>
      <c r="K82" t="s">
        <v>53</v>
      </c>
      <c r="L82" t="s">
        <v>71</v>
      </c>
      <c r="M82" s="62"/>
      <c r="N82" s="62"/>
      <c r="O82" s="62"/>
      <c r="P82" s="62"/>
      <c r="Q82" s="62"/>
      <c r="R82" s="62"/>
      <c r="S82" s="62"/>
      <c r="T82" s="62"/>
      <c r="U82" s="62"/>
      <c r="V82" s="62"/>
      <c r="W82" s="62"/>
      <c r="X82" s="62"/>
      <c r="Y82" s="62"/>
      <c r="Z82" s="62"/>
      <c r="AA82" s="62"/>
      <c r="AB82" s="62"/>
      <c r="AC82" s="62"/>
      <c r="AD82" s="62"/>
      <c r="AT82" s="62"/>
      <c r="AU82" s="62"/>
      <c r="AV82" s="273"/>
      <c r="AW82" s="274"/>
      <c r="AX82" s="274"/>
      <c r="AY82" s="274"/>
      <c r="AZ82" s="274"/>
      <c r="BA82" s="274"/>
      <c r="BB82" s="274"/>
      <c r="BC82" s="274"/>
      <c r="BD82" s="274"/>
      <c r="BE82" s="274"/>
      <c r="BF82" s="274"/>
      <c r="BG82" s="274"/>
      <c r="BH82" s="274"/>
      <c r="BI82" s="274"/>
      <c r="BJ82" s="274"/>
      <c r="BK82" s="274"/>
      <c r="BL82" s="274"/>
      <c r="BM82" s="274"/>
      <c r="BN82" s="274"/>
      <c r="BO82" s="274"/>
      <c r="BP82" s="274"/>
      <c r="BQ82" s="274"/>
      <c r="BR82" s="274"/>
      <c r="BS82" s="274"/>
      <c r="BT82" s="274"/>
    </row>
    <row r="83" spans="2:72" ht="18.600000000000001" customHeight="1" x14ac:dyDescent="0.15">
      <c r="D83" s="15"/>
      <c r="F83" s="15"/>
      <c r="G83" s="66"/>
      <c r="H83" s="66"/>
      <c r="J83" s="62">
        <v>2</v>
      </c>
      <c r="K83" t="s">
        <v>53</v>
      </c>
      <c r="L83" t="s">
        <v>72</v>
      </c>
      <c r="M83" s="62"/>
      <c r="N83" s="62"/>
      <c r="O83" s="62"/>
      <c r="P83" s="62"/>
      <c r="T83" s="62"/>
      <c r="U83" s="62"/>
      <c r="V83" s="62"/>
      <c r="W83" s="62"/>
      <c r="X83" s="62"/>
      <c r="AT83" s="62"/>
      <c r="AU83" s="62"/>
      <c r="AV83" s="273"/>
      <c r="AW83" s="274"/>
      <c r="AX83" s="274"/>
      <c r="AY83" s="274"/>
      <c r="AZ83" s="274"/>
      <c r="BA83" s="274"/>
      <c r="BB83" s="274"/>
      <c r="BC83" s="274"/>
      <c r="BD83" s="274"/>
      <c r="BE83" s="274"/>
      <c r="BF83" s="274"/>
      <c r="BG83" s="274"/>
      <c r="BH83" s="274"/>
      <c r="BI83" s="274"/>
      <c r="BJ83" s="274"/>
      <c r="BK83" s="274"/>
      <c r="BL83" s="274"/>
      <c r="BM83" s="274"/>
      <c r="BN83" s="274"/>
      <c r="BO83" s="274"/>
      <c r="BP83" s="274"/>
      <c r="BQ83" s="274"/>
      <c r="BR83" s="274"/>
      <c r="BS83" s="274"/>
      <c r="BT83" s="274"/>
    </row>
    <row r="84" spans="2:72" ht="18.600000000000001" customHeight="1" x14ac:dyDescent="0.15">
      <c r="D84" s="15"/>
      <c r="F84" s="15"/>
      <c r="G84" s="66"/>
      <c r="H84" s="66"/>
      <c r="J84" s="62">
        <v>3</v>
      </c>
      <c r="K84" t="s">
        <v>53</v>
      </c>
      <c r="L84" t="s">
        <v>73</v>
      </c>
      <c r="M84" s="62"/>
      <c r="N84" s="62"/>
      <c r="O84" s="62"/>
      <c r="P84" s="62"/>
      <c r="T84" s="62"/>
      <c r="U84" s="62"/>
      <c r="V84" s="62"/>
      <c r="W84" s="62"/>
      <c r="X84" s="62"/>
      <c r="AT84" s="62"/>
      <c r="AU84" s="62"/>
      <c r="AV84" s="273"/>
      <c r="AW84" s="274"/>
      <c r="AX84" s="274"/>
      <c r="AY84" s="274"/>
      <c r="AZ84" s="274"/>
      <c r="BA84" s="274"/>
      <c r="BB84" s="274"/>
      <c r="BC84" s="274"/>
      <c r="BD84" s="274"/>
      <c r="BE84" s="274"/>
      <c r="BF84" s="274"/>
      <c r="BG84" s="274"/>
      <c r="BH84" s="274"/>
      <c r="BI84" s="274"/>
      <c r="BJ84" s="274"/>
      <c r="BK84" s="274"/>
      <c r="BL84" s="274"/>
      <c r="BM84" s="274"/>
      <c r="BN84" s="274"/>
      <c r="BO84" s="274"/>
      <c r="BP84" s="274"/>
      <c r="BQ84" s="274"/>
      <c r="BR84" s="274"/>
      <c r="BS84" s="274"/>
      <c r="BT84" s="274"/>
    </row>
    <row r="85" spans="2:72" ht="18.600000000000001" customHeight="1" x14ac:dyDescent="0.15">
      <c r="D85" s="15"/>
      <c r="F85" s="15"/>
      <c r="G85" s="66"/>
      <c r="H85" s="66"/>
      <c r="J85" s="62">
        <v>4</v>
      </c>
      <c r="K85" t="s">
        <v>53</v>
      </c>
      <c r="L85" t="s">
        <v>74</v>
      </c>
      <c r="M85" s="62"/>
      <c r="N85" s="62"/>
      <c r="O85" s="62"/>
      <c r="P85" s="62"/>
      <c r="T85" s="62"/>
      <c r="U85" s="62"/>
      <c r="V85" s="62"/>
      <c r="W85" s="62"/>
      <c r="X85" s="62"/>
      <c r="AT85" s="62"/>
      <c r="AU85" s="62"/>
      <c r="AV85" s="273"/>
      <c r="AW85" s="274"/>
      <c r="AX85" s="274"/>
      <c r="AY85" s="274"/>
      <c r="AZ85" s="274"/>
      <c r="BA85" s="274"/>
      <c r="BB85" s="274"/>
      <c r="BC85" s="274"/>
      <c r="BD85" s="274"/>
      <c r="BE85" s="274"/>
      <c r="BF85" s="274"/>
      <c r="BG85" s="274"/>
      <c r="BH85" s="274"/>
      <c r="BI85" s="274"/>
      <c r="BJ85" s="274"/>
      <c r="BK85" s="274"/>
      <c r="BL85" s="274"/>
      <c r="BM85" s="274"/>
      <c r="BN85" s="274"/>
      <c r="BO85" s="274"/>
      <c r="BP85" s="274"/>
      <c r="BQ85" s="274"/>
      <c r="BR85" s="274"/>
      <c r="BS85" s="274"/>
      <c r="BT85" s="274"/>
    </row>
    <row r="86" spans="2:72" ht="18.600000000000001" customHeight="1" x14ac:dyDescent="0.15">
      <c r="D86" s="15"/>
      <c r="F86" s="15"/>
      <c r="G86" s="66"/>
      <c r="H86" s="66"/>
      <c r="J86" s="66"/>
      <c r="K86" s="66"/>
      <c r="M86" s="62"/>
      <c r="N86" s="62"/>
      <c r="O86" s="62"/>
      <c r="P86" s="62"/>
      <c r="T86" s="62"/>
      <c r="U86" s="62"/>
      <c r="V86" s="62"/>
      <c r="W86" s="62"/>
      <c r="X86" s="62"/>
      <c r="AT86" s="62"/>
      <c r="AU86" s="62"/>
      <c r="AV86" s="273"/>
      <c r="AW86" s="274"/>
      <c r="AX86" s="274"/>
      <c r="AY86" s="274"/>
      <c r="AZ86" s="274"/>
      <c r="BA86" s="274"/>
      <c r="BB86" s="274"/>
      <c r="BC86" s="274"/>
      <c r="BD86" s="274"/>
      <c r="BE86" s="274"/>
      <c r="BF86" s="274"/>
      <c r="BG86" s="274"/>
      <c r="BH86" s="274"/>
      <c r="BI86" s="274"/>
      <c r="BJ86" s="274"/>
      <c r="BK86" s="274"/>
      <c r="BL86" s="274"/>
      <c r="BM86" s="274"/>
      <c r="BN86" s="274"/>
      <c r="BO86" s="274"/>
      <c r="BP86" s="274"/>
      <c r="BQ86" s="274"/>
      <c r="BR86" s="274"/>
      <c r="BS86" s="274"/>
      <c r="BT86" s="274"/>
    </row>
    <row r="87" spans="2:72" ht="18.600000000000001" customHeight="1" x14ac:dyDescent="0.15">
      <c r="D87" s="15"/>
      <c r="F87" s="15"/>
      <c r="G87" s="66"/>
      <c r="H87" s="66"/>
      <c r="J87" s="66"/>
      <c r="K87" s="66"/>
      <c r="M87" s="62"/>
      <c r="N87" s="62"/>
      <c r="O87" s="62"/>
      <c r="P87" s="62"/>
      <c r="T87" s="62"/>
      <c r="U87" s="62"/>
      <c r="V87" s="62"/>
      <c r="W87" s="62"/>
      <c r="X87" s="62"/>
      <c r="AT87" s="62"/>
      <c r="AU87" s="62"/>
      <c r="AV87" s="273"/>
      <c r="AW87" s="274"/>
      <c r="AX87" s="274"/>
      <c r="AY87" s="274"/>
      <c r="AZ87" s="274"/>
      <c r="BA87" s="274"/>
      <c r="BB87" s="274"/>
      <c r="BC87" s="274"/>
      <c r="BD87" s="274"/>
      <c r="BE87" s="274"/>
      <c r="BF87" s="274"/>
      <c r="BG87" s="274"/>
      <c r="BH87" s="274"/>
      <c r="BI87" s="274"/>
      <c r="BJ87" s="274"/>
      <c r="BK87" s="274"/>
      <c r="BL87" s="274"/>
      <c r="BM87" s="274"/>
      <c r="BN87" s="274"/>
      <c r="BO87" s="274"/>
      <c r="BP87" s="274"/>
      <c r="BQ87" s="274"/>
      <c r="BR87" s="274"/>
      <c r="BS87" s="274"/>
      <c r="BT87" s="274"/>
    </row>
    <row r="88" spans="2:72" ht="18.600000000000001" customHeight="1" x14ac:dyDescent="0.15">
      <c r="B88" t="s">
        <v>75</v>
      </c>
      <c r="E88" s="62"/>
      <c r="F88" s="62"/>
      <c r="G88" s="62"/>
      <c r="H88" s="62"/>
      <c r="I88" s="62"/>
      <c r="J88" s="62"/>
      <c r="K88" s="62"/>
      <c r="L88" s="62"/>
      <c r="M88" s="62"/>
      <c r="N88" s="62"/>
      <c r="O88" s="62"/>
      <c r="P88" s="62"/>
      <c r="Q88" s="62"/>
      <c r="R88" s="62"/>
      <c r="S88" s="62"/>
      <c r="T88" s="62"/>
      <c r="U88" s="62"/>
      <c r="V88" s="62"/>
      <c r="W88" s="62"/>
      <c r="X88" s="62"/>
      <c r="Y88" s="62"/>
      <c r="Z88" s="62"/>
      <c r="AA88" t="s">
        <v>21</v>
      </c>
      <c r="AB88" s="15" t="s">
        <v>5</v>
      </c>
      <c r="AC88" s="130"/>
      <c r="AD88" s="130"/>
      <c r="AE88" s="62" t="s">
        <v>15</v>
      </c>
      <c r="AF88" s="62"/>
      <c r="AG88" s="62"/>
      <c r="AH88" s="62"/>
      <c r="AI88" s="62"/>
      <c r="AJ88" s="62"/>
      <c r="AK88" s="62"/>
      <c r="AL88" s="62"/>
      <c r="AM88" s="62"/>
      <c r="AN88" s="62"/>
      <c r="AO88" s="62"/>
      <c r="AP88" s="62"/>
      <c r="AQ88" s="62"/>
      <c r="AR88" s="62"/>
      <c r="AS88" s="62"/>
      <c r="AT88" s="62"/>
      <c r="AU88" s="62"/>
      <c r="AV88" s="273" t="str">
        <f>IF(AND(AC61=3,AC88&lt;&gt;""),"（ 1 ）で3を選択した場合は入力できません",IF(AND(AC61=7,AC88&lt;&gt;""),"（ 1 ）で7を選択した場合は入力できません",IF(AND(AC61&lt;&gt;3,AC61&lt;&gt;7,AC61&lt;&gt;"",CmbAns1_2_1_2=""),"未入力","")))</f>
        <v/>
      </c>
      <c r="AW88" s="274"/>
      <c r="AX88" s="274"/>
      <c r="AY88" s="274"/>
      <c r="AZ88" s="274"/>
      <c r="BA88" s="274"/>
      <c r="BB88" s="274"/>
      <c r="BC88" s="274"/>
      <c r="BD88" s="274"/>
      <c r="BE88" s="274"/>
      <c r="BF88" s="274"/>
      <c r="BG88" s="274"/>
      <c r="BH88" s="274"/>
      <c r="BI88" s="274"/>
      <c r="BJ88" s="274"/>
      <c r="BK88" s="274"/>
      <c r="BL88" s="274"/>
      <c r="BM88" s="274"/>
      <c r="BN88" s="274"/>
      <c r="BO88" s="274"/>
      <c r="BP88" s="274"/>
      <c r="BQ88" s="274"/>
      <c r="BR88" s="274"/>
      <c r="BS88" s="274"/>
      <c r="BT88" s="274"/>
    </row>
    <row r="89" spans="2:72" ht="18.600000000000001" customHeight="1" x14ac:dyDescent="0.15">
      <c r="G89" s="131" t="s">
        <v>52</v>
      </c>
      <c r="H89" s="131"/>
      <c r="J89" s="62">
        <v>1</v>
      </c>
      <c r="K89" t="s">
        <v>53</v>
      </c>
      <c r="L89" t="s">
        <v>76</v>
      </c>
      <c r="AT89" s="62"/>
      <c r="AU89" s="62"/>
      <c r="AV89" s="273"/>
      <c r="AW89" s="274"/>
      <c r="AX89" s="274"/>
      <c r="AY89" s="274"/>
      <c r="AZ89" s="274"/>
      <c r="BA89" s="274"/>
      <c r="BB89" s="274"/>
      <c r="BC89" s="274"/>
      <c r="BD89" s="274"/>
      <c r="BE89" s="274"/>
      <c r="BF89" s="274"/>
      <c r="BG89" s="274"/>
      <c r="BH89" s="274"/>
      <c r="BI89" s="274"/>
      <c r="BJ89" s="274"/>
      <c r="BK89" s="274"/>
      <c r="BL89" s="274"/>
      <c r="BM89" s="274"/>
      <c r="BN89" s="274"/>
      <c r="BO89" s="274"/>
      <c r="BP89" s="274"/>
      <c r="BQ89" s="274"/>
      <c r="BR89" s="274"/>
      <c r="BS89" s="274"/>
      <c r="BT89" s="274"/>
    </row>
    <row r="90" spans="2:72" ht="18.600000000000001" customHeight="1" x14ac:dyDescent="0.15">
      <c r="E90" s="62"/>
      <c r="F90" s="70"/>
      <c r="G90" s="62"/>
      <c r="H90" s="62"/>
      <c r="I90" s="62"/>
      <c r="J90" s="62">
        <v>2</v>
      </c>
      <c r="K90" t="s">
        <v>53</v>
      </c>
      <c r="L90" t="s">
        <v>77</v>
      </c>
      <c r="M90" s="62"/>
      <c r="N90" s="62"/>
      <c r="O90" s="62"/>
      <c r="P90" s="62"/>
      <c r="Q90" s="62"/>
      <c r="R90" s="62"/>
      <c r="S90" s="62"/>
      <c r="T90" s="62"/>
      <c r="U90" s="62"/>
      <c r="V90" s="62"/>
      <c r="AB90" s="15"/>
      <c r="AC90" s="66"/>
      <c r="AD90" s="66"/>
      <c r="AE90" s="62"/>
      <c r="AT90" s="62"/>
      <c r="AU90" s="62"/>
      <c r="AV90" s="273"/>
      <c r="AW90" s="274"/>
      <c r="AX90" s="274"/>
      <c r="AY90" s="274"/>
      <c r="AZ90" s="274"/>
      <c r="BA90" s="274"/>
      <c r="BB90" s="274"/>
      <c r="BC90" s="274"/>
      <c r="BD90" s="274"/>
      <c r="BE90" s="274"/>
      <c r="BF90" s="274"/>
      <c r="BG90" s="274"/>
      <c r="BH90" s="274"/>
      <c r="BI90" s="274"/>
      <c r="BJ90" s="274"/>
      <c r="BK90" s="274"/>
      <c r="BL90" s="274"/>
      <c r="BM90" s="274"/>
      <c r="BN90" s="274"/>
      <c r="BO90" s="274"/>
      <c r="BP90" s="274"/>
      <c r="BQ90" s="274"/>
      <c r="BR90" s="274"/>
      <c r="BS90" s="274"/>
      <c r="BT90" s="274"/>
    </row>
    <row r="91" spans="2:72" ht="18.600000000000001" customHeight="1" x14ac:dyDescent="0.15">
      <c r="D91" s="15"/>
      <c r="F91" s="15"/>
      <c r="J91" s="66"/>
      <c r="AA91" s="33"/>
      <c r="AT91" s="62"/>
      <c r="AU91" s="62"/>
      <c r="AV91" s="273"/>
      <c r="AW91" s="274"/>
      <c r="AX91" s="274"/>
      <c r="AY91" s="274"/>
      <c r="AZ91" s="274"/>
      <c r="BA91" s="274"/>
      <c r="BB91" s="274"/>
      <c r="BC91" s="274"/>
      <c r="BD91" s="274"/>
      <c r="BE91" s="274"/>
      <c r="BF91" s="274"/>
      <c r="BG91" s="274"/>
      <c r="BH91" s="274"/>
      <c r="BI91" s="274"/>
      <c r="BJ91" s="274"/>
      <c r="BK91" s="274"/>
      <c r="BL91" s="274"/>
      <c r="BM91" s="274"/>
      <c r="BN91" s="274"/>
      <c r="BO91" s="274"/>
      <c r="BP91" s="274"/>
      <c r="BQ91" s="274"/>
      <c r="BR91" s="274"/>
      <c r="BS91" s="274"/>
      <c r="BT91" s="274"/>
    </row>
    <row r="92" spans="2:72" ht="18.600000000000001" customHeight="1" x14ac:dyDescent="0.15">
      <c r="D92" s="15"/>
      <c r="F92" s="15"/>
      <c r="G92" s="66"/>
      <c r="H92" s="66"/>
      <c r="J92" s="66"/>
      <c r="L92" s="62"/>
      <c r="M92" s="62"/>
      <c r="N92" s="62"/>
      <c r="O92" s="62"/>
      <c r="P92" s="62"/>
      <c r="Q92" s="62"/>
      <c r="R92" s="62"/>
      <c r="S92" s="62"/>
      <c r="T92" s="62"/>
      <c r="U92" s="62"/>
      <c r="V92" s="62"/>
      <c r="W92" s="62"/>
      <c r="X92" s="62"/>
      <c r="Y92" s="62"/>
      <c r="Z92" s="62"/>
      <c r="AA92" s="62"/>
      <c r="AB92" s="62"/>
      <c r="AC92" s="62"/>
      <c r="AD92" s="62"/>
      <c r="AT92" s="62"/>
      <c r="AU92" s="62"/>
      <c r="AV92" s="273"/>
      <c r="AW92" s="274"/>
      <c r="AX92" s="274"/>
      <c r="AY92" s="274"/>
      <c r="AZ92" s="274"/>
      <c r="BA92" s="274"/>
      <c r="BB92" s="274"/>
      <c r="BC92" s="274"/>
      <c r="BD92" s="274"/>
      <c r="BE92" s="274"/>
      <c r="BF92" s="274"/>
      <c r="BG92" s="274"/>
      <c r="BH92" s="274"/>
      <c r="BI92" s="274"/>
      <c r="BJ92" s="274"/>
      <c r="BK92" s="274"/>
      <c r="BL92" s="274"/>
      <c r="BM92" s="274"/>
      <c r="BN92" s="274"/>
      <c r="BO92" s="274"/>
      <c r="BP92" s="274"/>
      <c r="BQ92" s="274"/>
      <c r="BR92" s="274"/>
      <c r="BS92" s="274"/>
      <c r="BT92" s="274"/>
    </row>
    <row r="93" spans="2:72" ht="18.600000000000001" customHeight="1" x14ac:dyDescent="0.15">
      <c r="B93" t="s">
        <v>78</v>
      </c>
      <c r="D93" s="15"/>
      <c r="F93" s="15"/>
      <c r="G93" s="66"/>
      <c r="H93" s="66"/>
      <c r="J93" s="66"/>
      <c r="M93" s="62"/>
      <c r="N93" s="62"/>
      <c r="O93" s="62"/>
      <c r="P93" s="62"/>
      <c r="T93" s="62"/>
      <c r="U93" s="62"/>
      <c r="V93" s="62"/>
      <c r="W93" s="62"/>
      <c r="X93" s="62"/>
      <c r="AA93" t="s">
        <v>21</v>
      </c>
      <c r="AB93" s="15" t="s">
        <v>5</v>
      </c>
      <c r="AC93" s="130"/>
      <c r="AD93" s="130"/>
      <c r="AE93" s="62" t="s">
        <v>15</v>
      </c>
      <c r="AT93" s="62"/>
      <c r="AU93" s="62"/>
      <c r="AV93" s="273" t="str">
        <f>IF(AND(AC61=3,AC93&lt;&gt;""),"（ 1 ）で3を選択した場合は入力できません",IF(AND(AC61=7,AC93&lt;&gt;""),"（ 1 ）で7を選択した場合は入力できません",IF(AND(AC61&lt;&gt;3,AC61&lt;&gt;7,AC61&lt;&gt;"",CmbAns1_2_1_3=""),"未入力","")))</f>
        <v/>
      </c>
      <c r="AW93" s="274"/>
      <c r="AX93" s="274"/>
      <c r="AY93" s="274"/>
      <c r="AZ93" s="274"/>
      <c r="BA93" s="274"/>
      <c r="BB93" s="274"/>
      <c r="BC93" s="274"/>
      <c r="BD93" s="274"/>
      <c r="BE93" s="274"/>
      <c r="BF93" s="274"/>
      <c r="BG93" s="274"/>
      <c r="BH93" s="274"/>
      <c r="BI93" s="274"/>
      <c r="BJ93" s="274"/>
      <c r="BK93" s="274"/>
      <c r="BL93" s="274"/>
      <c r="BM93" s="274"/>
      <c r="BN93" s="274"/>
      <c r="BO93" s="274"/>
      <c r="BP93" s="274"/>
      <c r="BQ93" s="274"/>
      <c r="BR93" s="274"/>
      <c r="BS93" s="274"/>
      <c r="BT93" s="274"/>
    </row>
    <row r="94" spans="2:72" ht="18.600000000000001" customHeight="1" x14ac:dyDescent="0.15">
      <c r="C94" t="s">
        <v>66</v>
      </c>
      <c r="D94" s="15"/>
      <c r="E94" t="s">
        <v>79</v>
      </c>
      <c r="F94" s="15"/>
      <c r="G94" s="66"/>
      <c r="H94" s="66"/>
      <c r="J94" s="66"/>
      <c r="M94" s="62"/>
      <c r="N94" s="62"/>
      <c r="O94" s="62"/>
      <c r="P94" s="62"/>
      <c r="T94" s="62"/>
      <c r="U94" s="62"/>
      <c r="V94" s="62"/>
      <c r="W94" s="62"/>
      <c r="X94" s="62"/>
      <c r="AT94" s="62"/>
      <c r="AU94" s="62"/>
      <c r="AV94" s="273"/>
      <c r="AW94" s="274"/>
      <c r="AX94" s="274"/>
      <c r="AY94" s="274"/>
      <c r="AZ94" s="274"/>
      <c r="BA94" s="274"/>
      <c r="BB94" s="274"/>
      <c r="BC94" s="274"/>
      <c r="BD94" s="274"/>
      <c r="BE94" s="274"/>
      <c r="BF94" s="274"/>
      <c r="BG94" s="274"/>
      <c r="BH94" s="274"/>
      <c r="BI94" s="274"/>
      <c r="BJ94" s="274"/>
      <c r="BK94" s="274"/>
      <c r="BL94" s="274"/>
      <c r="BM94" s="274"/>
      <c r="BN94" s="274"/>
      <c r="BO94" s="274"/>
      <c r="BP94" s="274"/>
      <c r="BQ94" s="274"/>
      <c r="BR94" s="274"/>
      <c r="BS94" s="274"/>
      <c r="BT94" s="274"/>
    </row>
    <row r="95" spans="2:72" ht="18.600000000000001" customHeight="1" x14ac:dyDescent="0.15">
      <c r="D95" s="15"/>
      <c r="F95" s="15"/>
      <c r="G95" s="131" t="s">
        <v>52</v>
      </c>
      <c r="H95" s="131"/>
      <c r="J95" s="62">
        <v>1</v>
      </c>
      <c r="K95" t="s">
        <v>53</v>
      </c>
      <c r="L95" t="s">
        <v>80</v>
      </c>
      <c r="M95" s="62"/>
      <c r="N95" s="62"/>
      <c r="O95" s="62"/>
      <c r="P95" s="62"/>
      <c r="T95" s="62"/>
      <c r="U95" s="62"/>
      <c r="V95" s="62"/>
      <c r="W95" s="62"/>
      <c r="X95" s="62"/>
      <c r="AT95" s="62"/>
      <c r="AU95" s="62"/>
      <c r="AV95" s="273"/>
      <c r="AW95" s="274"/>
      <c r="AX95" s="274"/>
      <c r="AY95" s="274"/>
      <c r="AZ95" s="274"/>
      <c r="BA95" s="274"/>
      <c r="BB95" s="274"/>
      <c r="BC95" s="274"/>
      <c r="BD95" s="274"/>
      <c r="BE95" s="274"/>
      <c r="BF95" s="274"/>
      <c r="BG95" s="274"/>
      <c r="BH95" s="274"/>
      <c r="BI95" s="274"/>
      <c r="BJ95" s="274"/>
      <c r="BK95" s="274"/>
      <c r="BL95" s="274"/>
      <c r="BM95" s="274"/>
      <c r="BN95" s="274"/>
      <c r="BO95" s="274"/>
      <c r="BP95" s="274"/>
      <c r="BQ95" s="274"/>
      <c r="BR95" s="274"/>
      <c r="BS95" s="274"/>
      <c r="BT95" s="274"/>
    </row>
    <row r="96" spans="2:72" ht="18.600000000000001" customHeight="1" x14ac:dyDescent="0.15">
      <c r="D96" s="15"/>
      <c r="F96" s="15"/>
      <c r="G96" s="66"/>
      <c r="H96" s="66"/>
      <c r="J96" s="62">
        <v>2</v>
      </c>
      <c r="K96" t="s">
        <v>53</v>
      </c>
      <c r="L96" t="s">
        <v>81</v>
      </c>
      <c r="M96" s="62"/>
      <c r="N96" s="62"/>
      <c r="O96" s="62"/>
      <c r="P96" s="62"/>
      <c r="T96" s="62"/>
      <c r="U96" s="62"/>
      <c r="V96" s="62"/>
      <c r="W96" s="62"/>
      <c r="X96" s="62"/>
      <c r="AT96" s="62"/>
      <c r="AU96" s="62"/>
      <c r="AV96" s="273"/>
      <c r="AW96" s="274"/>
      <c r="AX96" s="274"/>
      <c r="AY96" s="274"/>
      <c r="AZ96" s="274"/>
      <c r="BA96" s="274"/>
      <c r="BB96" s="274"/>
      <c r="BC96" s="274"/>
      <c r="BD96" s="274"/>
      <c r="BE96" s="274"/>
      <c r="BF96" s="274"/>
      <c r="BG96" s="274"/>
      <c r="BH96" s="274"/>
      <c r="BI96" s="274"/>
      <c r="BJ96" s="274"/>
      <c r="BK96" s="274"/>
      <c r="BL96" s="274"/>
      <c r="BM96" s="274"/>
      <c r="BN96" s="274"/>
      <c r="BO96" s="274"/>
      <c r="BP96" s="274"/>
      <c r="BQ96" s="274"/>
      <c r="BR96" s="274"/>
      <c r="BS96" s="274"/>
      <c r="BT96" s="274"/>
    </row>
    <row r="97" spans="2:72" ht="18.600000000000001" customHeight="1" x14ac:dyDescent="0.15">
      <c r="D97" s="15"/>
      <c r="F97" s="15"/>
      <c r="G97" s="66"/>
      <c r="H97" s="66"/>
      <c r="J97" s="62">
        <v>3</v>
      </c>
      <c r="K97" t="s">
        <v>53</v>
      </c>
      <c r="L97" t="s">
        <v>82</v>
      </c>
      <c r="M97" s="62"/>
      <c r="N97" s="62"/>
      <c r="O97" s="62"/>
      <c r="P97" s="62"/>
      <c r="T97" s="62"/>
      <c r="U97" s="62"/>
      <c r="V97" s="62"/>
      <c r="W97" s="62"/>
      <c r="X97" s="62"/>
      <c r="AT97" s="62"/>
      <c r="AU97" s="62"/>
      <c r="AV97" s="273"/>
      <c r="AW97" s="274"/>
      <c r="AX97" s="274"/>
      <c r="AY97" s="274"/>
      <c r="AZ97" s="274"/>
      <c r="BA97" s="274"/>
      <c r="BB97" s="274"/>
      <c r="BC97" s="274"/>
      <c r="BD97" s="274"/>
      <c r="BE97" s="274"/>
      <c r="BF97" s="274"/>
      <c r="BG97" s="274"/>
      <c r="BH97" s="274"/>
      <c r="BI97" s="274"/>
      <c r="BJ97" s="274"/>
      <c r="BK97" s="274"/>
      <c r="BL97" s="274"/>
      <c r="BM97" s="274"/>
      <c r="BN97" s="274"/>
      <c r="BO97" s="274"/>
      <c r="BP97" s="274"/>
      <c r="BQ97" s="274"/>
      <c r="BR97" s="274"/>
      <c r="BS97" s="274"/>
      <c r="BT97" s="274"/>
    </row>
    <row r="98" spans="2:72" ht="18.600000000000001" customHeight="1" x14ac:dyDescent="0.15">
      <c r="E98" s="62"/>
      <c r="F98" s="62"/>
      <c r="G98" s="62"/>
      <c r="H98" s="62"/>
      <c r="I98" s="62"/>
      <c r="J98" s="62">
        <v>4</v>
      </c>
      <c r="K98" t="s">
        <v>53</v>
      </c>
      <c r="L98" t="s">
        <v>83</v>
      </c>
      <c r="M98" s="62"/>
      <c r="N98" s="62"/>
      <c r="O98" s="62"/>
      <c r="P98" s="62"/>
      <c r="Q98" s="62"/>
      <c r="R98" s="62"/>
      <c r="S98" s="62"/>
      <c r="T98" s="62"/>
      <c r="U98" s="62"/>
      <c r="V98" s="62"/>
      <c r="W98" s="62"/>
      <c r="X98" s="62"/>
      <c r="Y98" s="62"/>
      <c r="Z98" s="62"/>
      <c r="AA98" s="62"/>
      <c r="AB98" s="62"/>
      <c r="AC98" s="62"/>
      <c r="AD98" s="62"/>
      <c r="AE98" s="62"/>
      <c r="AF98" s="62"/>
      <c r="AG98" s="62"/>
      <c r="AH98" s="62"/>
      <c r="AI98" s="62"/>
      <c r="AJ98" s="62"/>
      <c r="AK98" s="62"/>
      <c r="AL98" s="62"/>
      <c r="AM98" s="62"/>
      <c r="AN98" s="62"/>
      <c r="AO98" s="62"/>
      <c r="AP98" s="62"/>
      <c r="AQ98" s="62"/>
      <c r="AR98" s="62"/>
      <c r="AS98" s="62"/>
      <c r="AT98" s="62"/>
      <c r="AU98" s="62"/>
      <c r="AV98" s="273"/>
      <c r="AW98" s="274"/>
      <c r="AX98" s="274"/>
      <c r="AY98" s="274"/>
      <c r="AZ98" s="274"/>
      <c r="BA98" s="274"/>
      <c r="BB98" s="274"/>
      <c r="BC98" s="274"/>
      <c r="BD98" s="274"/>
      <c r="BE98" s="274"/>
      <c r="BF98" s="274"/>
      <c r="BG98" s="274"/>
      <c r="BH98" s="274"/>
      <c r="BI98" s="274"/>
      <c r="BJ98" s="274"/>
      <c r="BK98" s="274"/>
      <c r="BL98" s="274"/>
      <c r="BM98" s="274"/>
      <c r="BN98" s="274"/>
      <c r="BO98" s="274"/>
      <c r="BP98" s="274"/>
      <c r="BQ98" s="274"/>
      <c r="BR98" s="274"/>
      <c r="BS98" s="274"/>
      <c r="BT98" s="274"/>
    </row>
    <row r="99" spans="2:72" ht="18.600000000000001" customHeight="1" x14ac:dyDescent="0.15">
      <c r="J99" s="62">
        <v>5</v>
      </c>
      <c r="K99" t="s">
        <v>53</v>
      </c>
      <c r="L99" t="s">
        <v>84</v>
      </c>
      <c r="AT99" s="62"/>
      <c r="AU99" s="62"/>
      <c r="AV99" s="273"/>
      <c r="AW99" s="274"/>
      <c r="AX99" s="274"/>
      <c r="AY99" s="274"/>
      <c r="AZ99" s="274"/>
      <c r="BA99" s="274"/>
      <c r="BB99" s="274"/>
      <c r="BC99" s="274"/>
      <c r="BD99" s="274"/>
      <c r="BE99" s="274"/>
      <c r="BF99" s="274"/>
      <c r="BG99" s="274"/>
      <c r="BH99" s="274"/>
      <c r="BI99" s="274"/>
      <c r="BJ99" s="274"/>
      <c r="BK99" s="274"/>
      <c r="BL99" s="274"/>
      <c r="BM99" s="274"/>
      <c r="BN99" s="274"/>
      <c r="BO99" s="274"/>
      <c r="BP99" s="274"/>
      <c r="BQ99" s="274"/>
      <c r="BR99" s="274"/>
      <c r="BS99" s="274"/>
      <c r="BT99" s="274"/>
    </row>
    <row r="100" spans="2:72" ht="18.600000000000001" customHeight="1" x14ac:dyDescent="0.15">
      <c r="E100" s="62"/>
      <c r="F100" s="70"/>
      <c r="G100" s="62"/>
      <c r="H100" s="62"/>
      <c r="I100" s="62"/>
      <c r="J100" s="62">
        <v>6</v>
      </c>
      <c r="K100" t="s">
        <v>53</v>
      </c>
      <c r="L100" t="s">
        <v>85</v>
      </c>
      <c r="M100" s="62"/>
      <c r="N100" s="62"/>
      <c r="O100" s="62"/>
      <c r="P100" s="62"/>
      <c r="Q100" s="62"/>
      <c r="R100" s="62"/>
      <c r="S100" s="62"/>
      <c r="T100" s="62"/>
      <c r="U100" s="62"/>
      <c r="V100" s="62"/>
      <c r="AB100" s="15"/>
      <c r="AC100" s="66"/>
      <c r="AD100" s="66"/>
      <c r="AE100" s="62"/>
      <c r="AT100" s="62"/>
      <c r="AU100" s="62"/>
      <c r="AV100" s="273"/>
      <c r="AW100" s="274"/>
      <c r="AX100" s="274"/>
      <c r="AY100" s="274"/>
      <c r="AZ100" s="274"/>
      <c r="BA100" s="274"/>
      <c r="BB100" s="274"/>
      <c r="BC100" s="274"/>
      <c r="BD100" s="274"/>
      <c r="BE100" s="274"/>
      <c r="BF100" s="274"/>
      <c r="BG100" s="274"/>
      <c r="BH100" s="274"/>
      <c r="BI100" s="274"/>
      <c r="BJ100" s="274"/>
      <c r="BK100" s="274"/>
      <c r="BL100" s="274"/>
      <c r="BM100" s="274"/>
      <c r="BN100" s="274"/>
      <c r="BO100" s="274"/>
      <c r="BP100" s="274"/>
      <c r="BQ100" s="274"/>
      <c r="BR100" s="274"/>
      <c r="BS100" s="274"/>
      <c r="BT100" s="274"/>
    </row>
    <row r="101" spans="2:72" ht="18.600000000000001" customHeight="1" x14ac:dyDescent="0.15">
      <c r="D101" s="15"/>
      <c r="F101" s="15"/>
      <c r="J101" s="62">
        <v>7</v>
      </c>
      <c r="K101" t="s">
        <v>53</v>
      </c>
      <c r="L101" t="s">
        <v>86</v>
      </c>
      <c r="AA101" s="33"/>
      <c r="AT101" s="62"/>
      <c r="AU101" s="62"/>
      <c r="AV101" s="273"/>
      <c r="AW101" s="274"/>
      <c r="AX101" s="274"/>
      <c r="AY101" s="274"/>
      <c r="AZ101" s="274"/>
      <c r="BA101" s="274"/>
      <c r="BB101" s="274"/>
      <c r="BC101" s="274"/>
      <c r="BD101" s="274"/>
      <c r="BE101" s="274"/>
      <c r="BF101" s="274"/>
      <c r="BG101" s="274"/>
      <c r="BH101" s="274"/>
      <c r="BI101" s="274"/>
      <c r="BJ101" s="274"/>
      <c r="BK101" s="274"/>
      <c r="BL101" s="274"/>
      <c r="BM101" s="274"/>
      <c r="BN101" s="274"/>
      <c r="BO101" s="274"/>
      <c r="BP101" s="274"/>
      <c r="BQ101" s="274"/>
      <c r="BR101" s="274"/>
      <c r="BS101" s="274"/>
      <c r="BT101" s="274"/>
    </row>
    <row r="102" spans="2:72" ht="18.600000000000001" customHeight="1" x14ac:dyDescent="0.15">
      <c r="D102" s="15"/>
      <c r="F102" s="15"/>
      <c r="G102" s="66"/>
      <c r="H102" s="66"/>
      <c r="J102" s="62">
        <v>8</v>
      </c>
      <c r="K102" t="s">
        <v>53</v>
      </c>
      <c r="L102" t="s">
        <v>87</v>
      </c>
      <c r="M102" s="62"/>
      <c r="N102" s="62"/>
      <c r="O102" s="62"/>
      <c r="P102" s="62"/>
      <c r="Q102" s="62"/>
      <c r="R102" s="62"/>
      <c r="S102" s="62"/>
      <c r="T102" s="62"/>
      <c r="U102" s="62"/>
      <c r="V102" s="62"/>
      <c r="W102" s="62"/>
      <c r="X102" s="62"/>
      <c r="Y102" s="62"/>
      <c r="Z102" s="62"/>
      <c r="AA102" s="62"/>
      <c r="AB102" s="62"/>
      <c r="AC102" s="62"/>
      <c r="AD102" s="62"/>
      <c r="AT102" s="62"/>
      <c r="AU102" s="62"/>
      <c r="AV102" s="273"/>
      <c r="AW102" s="274"/>
      <c r="AX102" s="274"/>
      <c r="AY102" s="274"/>
      <c r="AZ102" s="274"/>
      <c r="BA102" s="274"/>
      <c r="BB102" s="274"/>
      <c r="BC102" s="274"/>
      <c r="BD102" s="274"/>
      <c r="BE102" s="274"/>
      <c r="BF102" s="274"/>
      <c r="BG102" s="274"/>
      <c r="BH102" s="274"/>
      <c r="BI102" s="274"/>
      <c r="BJ102" s="274"/>
      <c r="BK102" s="274"/>
      <c r="BL102" s="274"/>
      <c r="BM102" s="274"/>
      <c r="BN102" s="274"/>
      <c r="BO102" s="274"/>
      <c r="BP102" s="274"/>
      <c r="BQ102" s="274"/>
      <c r="BR102" s="274"/>
      <c r="BS102" s="274"/>
      <c r="BT102" s="274"/>
    </row>
    <row r="103" spans="2:72" ht="18.600000000000001" customHeight="1" x14ac:dyDescent="0.15">
      <c r="D103" s="15"/>
      <c r="F103" s="15"/>
      <c r="G103" s="66"/>
      <c r="H103" s="66"/>
      <c r="J103" s="62">
        <v>9</v>
      </c>
      <c r="K103" t="s">
        <v>53</v>
      </c>
      <c r="L103" t="s">
        <v>88</v>
      </c>
      <c r="M103" s="62"/>
      <c r="N103" s="62"/>
      <c r="O103" s="62"/>
      <c r="P103" s="62"/>
      <c r="T103" s="62"/>
      <c r="U103" s="62"/>
      <c r="V103" s="62"/>
      <c r="W103" s="62"/>
      <c r="X103" s="62"/>
      <c r="AT103" s="62"/>
      <c r="AU103" s="62"/>
      <c r="AV103" s="273"/>
      <c r="AW103" s="274"/>
      <c r="AX103" s="274"/>
      <c r="AY103" s="274"/>
      <c r="AZ103" s="274"/>
      <c r="BA103" s="274"/>
      <c r="BB103" s="274"/>
      <c r="BC103" s="274"/>
      <c r="BD103" s="274"/>
      <c r="BE103" s="274"/>
      <c r="BF103" s="274"/>
      <c r="BG103" s="274"/>
      <c r="BH103" s="274"/>
      <c r="BI103" s="274"/>
      <c r="BJ103" s="274"/>
      <c r="BK103" s="274"/>
      <c r="BL103" s="274"/>
      <c r="BM103" s="274"/>
      <c r="BN103" s="274"/>
      <c r="BO103" s="274"/>
      <c r="BP103" s="274"/>
      <c r="BQ103" s="274"/>
      <c r="BR103" s="274"/>
      <c r="BS103" s="274"/>
      <c r="BT103" s="274"/>
    </row>
    <row r="104" spans="2:72" ht="18.600000000000001" customHeight="1" x14ac:dyDescent="0.15">
      <c r="D104" s="15"/>
      <c r="F104" s="15"/>
      <c r="G104" s="66"/>
      <c r="H104" s="66"/>
      <c r="J104" s="66"/>
      <c r="M104" s="62"/>
      <c r="N104" s="62"/>
      <c r="O104" s="62"/>
      <c r="P104" s="62"/>
      <c r="T104" s="62"/>
      <c r="U104" s="62"/>
      <c r="V104" s="62"/>
      <c r="W104" s="62"/>
      <c r="X104" s="62"/>
      <c r="AT104" s="62"/>
      <c r="AU104" s="62"/>
      <c r="AV104" s="273"/>
      <c r="AW104" s="274"/>
      <c r="AX104" s="274"/>
      <c r="AY104" s="274"/>
      <c r="AZ104" s="274"/>
      <c r="BA104" s="274"/>
      <c r="BB104" s="274"/>
      <c r="BC104" s="274"/>
      <c r="BD104" s="274"/>
      <c r="BE104" s="274"/>
      <c r="BF104" s="274"/>
      <c r="BG104" s="274"/>
      <c r="BH104" s="274"/>
      <c r="BI104" s="274"/>
      <c r="BJ104" s="274"/>
      <c r="BK104" s="274"/>
      <c r="BL104" s="274"/>
      <c r="BM104" s="274"/>
      <c r="BN104" s="274"/>
      <c r="BO104" s="274"/>
      <c r="BP104" s="274"/>
      <c r="BQ104" s="274"/>
      <c r="BR104" s="274"/>
      <c r="BS104" s="274"/>
      <c r="BT104" s="274"/>
    </row>
    <row r="105" spans="2:72" ht="18.600000000000001" customHeight="1" x14ac:dyDescent="0.15">
      <c r="D105" s="15"/>
      <c r="F105" s="15"/>
      <c r="G105" s="66"/>
      <c r="H105" s="66"/>
      <c r="J105" s="66"/>
      <c r="K105" s="66"/>
      <c r="M105" s="62"/>
      <c r="N105" s="62"/>
      <c r="O105" s="62"/>
      <c r="P105" s="62"/>
      <c r="T105" s="62"/>
      <c r="U105" s="62"/>
      <c r="V105" s="62"/>
      <c r="W105" s="62"/>
      <c r="X105" s="62"/>
      <c r="AT105" s="62"/>
      <c r="AU105" s="62"/>
      <c r="AV105" s="273"/>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c r="BT105" s="274"/>
    </row>
    <row r="106" spans="2:72" ht="18.600000000000001" customHeight="1" x14ac:dyDescent="0.15">
      <c r="B106" t="s">
        <v>89</v>
      </c>
      <c r="D106" s="15"/>
      <c r="F106" s="15"/>
      <c r="G106" s="66"/>
      <c r="H106" s="66"/>
      <c r="J106" s="66"/>
      <c r="K106" s="66"/>
      <c r="M106" s="62"/>
      <c r="N106" s="62"/>
      <c r="O106" s="62"/>
      <c r="P106" s="117"/>
      <c r="Q106" s="117"/>
      <c r="R106" s="117"/>
      <c r="S106" s="117"/>
      <c r="T106" s="117"/>
      <c r="U106" s="117"/>
      <c r="V106" s="62"/>
      <c r="W106" s="62"/>
      <c r="X106" s="62"/>
      <c r="AA106" t="s">
        <v>21</v>
      </c>
      <c r="AB106" s="15" t="s">
        <v>5</v>
      </c>
      <c r="AC106" s="130"/>
      <c r="AD106" s="130"/>
      <c r="AE106" s="62" t="s">
        <v>15</v>
      </c>
      <c r="AT106" s="62"/>
      <c r="AU106" s="62"/>
      <c r="AV106" s="273" t="str">
        <f>IF(AND(AC61=1,AC106&lt;&gt;""),"（ 1 ）で1を選択した場合は入力できません",IF(AND(AC61=2,AC106&lt;&gt;""),"（ 1 ）で2を選択した場合は入力できません",IF(AND(AC61=4,AC106&lt;&gt;""),"（ 1 ）で4を選択した場合は入力できません",IF(AND(AC61=7,AC106&lt;&gt;""),"（ 1 ）で7を選択した場合は入力できません",IF(AND(AC61&lt;&gt;1,AC61&lt;&gt;2,AC61&lt;&gt;4,AC61&lt;&gt;7,AC61&lt;&gt;"",CmbAns1_2_2_2=""),"未入力","")))))</f>
        <v/>
      </c>
      <c r="AW106" s="274"/>
      <c r="AX106" s="274"/>
      <c r="AY106" s="274"/>
      <c r="AZ106" s="274"/>
      <c r="BA106" s="274"/>
      <c r="BB106" s="274"/>
      <c r="BC106" s="274"/>
      <c r="BD106" s="274"/>
      <c r="BE106" s="274"/>
      <c r="BF106" s="274"/>
      <c r="BG106" s="274"/>
      <c r="BH106" s="274"/>
      <c r="BI106" s="274"/>
      <c r="BJ106" s="274"/>
      <c r="BK106" s="274"/>
      <c r="BL106" s="274"/>
      <c r="BM106" s="274"/>
      <c r="BN106" s="274"/>
      <c r="BO106" s="274"/>
      <c r="BP106" s="274"/>
      <c r="BQ106" s="274"/>
      <c r="BR106" s="274"/>
      <c r="BS106" s="274"/>
      <c r="BT106" s="274"/>
    </row>
    <row r="107" spans="2:72" ht="18.600000000000001" customHeight="1" x14ac:dyDescent="0.15">
      <c r="G107" s="131" t="s">
        <v>52</v>
      </c>
      <c r="H107" s="131"/>
      <c r="J107" s="62">
        <v>1</v>
      </c>
      <c r="K107" t="s">
        <v>90</v>
      </c>
      <c r="AT107" s="62"/>
      <c r="AU107" s="62"/>
      <c r="AV107" s="273"/>
      <c r="AW107" s="274"/>
      <c r="AX107" s="274"/>
      <c r="AY107" s="274"/>
      <c r="AZ107" s="274"/>
      <c r="BA107" s="274"/>
      <c r="BB107" s="274"/>
      <c r="BC107" s="274"/>
      <c r="BD107" s="274"/>
      <c r="BE107" s="274"/>
      <c r="BF107" s="274"/>
      <c r="BG107" s="274"/>
      <c r="BH107" s="274"/>
      <c r="BI107" s="274"/>
      <c r="BJ107" s="274"/>
      <c r="BK107" s="274"/>
      <c r="BL107" s="274"/>
      <c r="BM107" s="274"/>
      <c r="BN107" s="274"/>
      <c r="BO107" s="274"/>
      <c r="BP107" s="274"/>
      <c r="BQ107" s="274"/>
      <c r="BR107" s="274"/>
      <c r="BS107" s="274"/>
      <c r="BT107" s="274"/>
    </row>
    <row r="108" spans="2:72" ht="18.600000000000001" customHeight="1" x14ac:dyDescent="0.15">
      <c r="J108" s="62">
        <v>2</v>
      </c>
      <c r="K108" s="66" t="s">
        <v>91</v>
      </c>
      <c r="AB108" s="15"/>
      <c r="AE108" s="62"/>
      <c r="AT108" s="62"/>
      <c r="AU108" s="62"/>
      <c r="AV108" s="273"/>
      <c r="AW108" s="274"/>
      <c r="AX108" s="274"/>
      <c r="AY108" s="274"/>
      <c r="AZ108" s="274"/>
      <c r="BA108" s="274"/>
      <c r="BB108" s="274"/>
      <c r="BC108" s="274"/>
      <c r="BD108" s="274"/>
      <c r="BE108" s="274"/>
      <c r="BF108" s="274"/>
      <c r="BG108" s="274"/>
      <c r="BH108" s="274"/>
      <c r="BI108" s="274"/>
      <c r="BJ108" s="274"/>
      <c r="BK108" s="274"/>
      <c r="BL108" s="274"/>
      <c r="BM108" s="274"/>
      <c r="BN108" s="274"/>
      <c r="BO108" s="274"/>
      <c r="BP108" s="274"/>
      <c r="BQ108" s="274"/>
      <c r="BR108" s="274"/>
      <c r="BS108" s="274"/>
      <c r="BT108" s="274"/>
    </row>
    <row r="109" spans="2:72" ht="18.600000000000001" customHeight="1" x14ac:dyDescent="0.15">
      <c r="J109" s="62">
        <v>3</v>
      </c>
      <c r="K109" t="s">
        <v>92</v>
      </c>
      <c r="AB109" s="15"/>
      <c r="AE109" s="62"/>
      <c r="AT109" s="62"/>
      <c r="AU109" s="62"/>
      <c r="AV109" s="273"/>
      <c r="AW109" s="274"/>
      <c r="AX109" s="274"/>
      <c r="AY109" s="274"/>
      <c r="AZ109" s="274"/>
      <c r="BA109" s="274"/>
      <c r="BB109" s="274"/>
      <c r="BC109" s="274"/>
      <c r="BD109" s="274"/>
      <c r="BE109" s="274"/>
      <c r="BF109" s="274"/>
      <c r="BG109" s="274"/>
      <c r="BH109" s="274"/>
      <c r="BI109" s="274"/>
      <c r="BJ109" s="274"/>
      <c r="BK109" s="274"/>
      <c r="BL109" s="274"/>
      <c r="BM109" s="274"/>
      <c r="BN109" s="274"/>
      <c r="BO109" s="274"/>
      <c r="BP109" s="274"/>
      <c r="BQ109" s="274"/>
      <c r="BR109" s="274"/>
      <c r="BS109" s="274"/>
      <c r="BT109" s="274"/>
    </row>
    <row r="110" spans="2:72" ht="18.600000000000001" customHeight="1" x14ac:dyDescent="0.15">
      <c r="B110" s="15"/>
      <c r="AB110" s="15"/>
      <c r="AE110" s="62"/>
      <c r="AT110" s="62"/>
      <c r="AU110" s="62"/>
      <c r="AV110" s="273"/>
      <c r="AW110" s="274"/>
      <c r="AX110" s="274"/>
      <c r="AY110" s="274"/>
      <c r="AZ110" s="274"/>
      <c r="BA110" s="274"/>
      <c r="BB110" s="274"/>
      <c r="BC110" s="274"/>
      <c r="BD110" s="274"/>
      <c r="BE110" s="274"/>
      <c r="BF110" s="274"/>
      <c r="BG110" s="274"/>
      <c r="BH110" s="274"/>
      <c r="BI110" s="274"/>
      <c r="BJ110" s="274"/>
      <c r="BK110" s="274"/>
      <c r="BL110" s="274"/>
      <c r="BM110" s="274"/>
      <c r="BN110" s="274"/>
      <c r="BO110" s="274"/>
      <c r="BP110" s="274"/>
      <c r="BQ110" s="274"/>
      <c r="BR110" s="274"/>
      <c r="BS110" s="274"/>
      <c r="BT110" s="274"/>
    </row>
    <row r="111" spans="2:72" ht="18.600000000000001" customHeight="1" x14ac:dyDescent="0.15">
      <c r="B111" s="48"/>
      <c r="C111" s="51"/>
      <c r="D111" s="51"/>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3"/>
      <c r="AD111" s="133"/>
      <c r="AE111" s="50"/>
      <c r="AF111" s="50"/>
      <c r="AG111" s="50"/>
      <c r="AH111" s="50"/>
      <c r="AI111" s="50"/>
      <c r="AJ111" s="48"/>
      <c r="AV111" s="273"/>
      <c r="AW111" s="274"/>
      <c r="AX111" s="274"/>
      <c r="AY111" s="274"/>
      <c r="AZ111" s="274"/>
      <c r="BA111" s="274"/>
      <c r="BB111" s="274"/>
      <c r="BC111" s="274"/>
      <c r="BD111" s="274"/>
      <c r="BE111" s="274"/>
      <c r="BF111" s="274"/>
      <c r="BG111" s="274"/>
      <c r="BH111" s="274"/>
      <c r="BI111" s="274"/>
      <c r="BJ111" s="274"/>
      <c r="BK111" s="274"/>
      <c r="BL111" s="274"/>
      <c r="BM111" s="274"/>
      <c r="BN111" s="274"/>
      <c r="BO111" s="274"/>
      <c r="BP111" s="274"/>
      <c r="BQ111" s="274"/>
      <c r="BR111" s="274"/>
      <c r="BS111" s="274"/>
      <c r="BT111" s="274"/>
    </row>
    <row r="112" spans="2:72" ht="18.600000000000001" customHeight="1" x14ac:dyDescent="0.15">
      <c r="C112" s="79"/>
      <c r="D112" s="65"/>
      <c r="E112" s="70"/>
      <c r="F112" s="70"/>
      <c r="G112" s="70"/>
      <c r="H112" s="70"/>
      <c r="I112" s="70"/>
      <c r="J112" s="70"/>
      <c r="K112" s="70"/>
      <c r="L112" s="70"/>
      <c r="M112" s="70"/>
      <c r="N112" s="70"/>
      <c r="O112" s="70"/>
      <c r="P112" s="70"/>
      <c r="Q112" s="70"/>
      <c r="R112" s="70"/>
      <c r="S112" s="70"/>
      <c r="T112" s="70"/>
      <c r="U112" s="70"/>
      <c r="V112" s="70"/>
      <c r="W112" s="70"/>
      <c r="X112" s="70"/>
      <c r="Y112" s="70"/>
      <c r="Z112" s="70"/>
      <c r="AA112" s="70"/>
      <c r="AB112" s="70"/>
      <c r="AC112" s="70"/>
      <c r="AD112" s="70"/>
      <c r="AE112" s="62"/>
      <c r="AF112" s="62"/>
      <c r="AG112" s="62"/>
      <c r="AH112" s="62"/>
      <c r="AI112" s="62"/>
      <c r="AV112" s="273"/>
      <c r="AW112" s="274"/>
      <c r="AX112" s="274"/>
      <c r="AY112" s="274"/>
      <c r="AZ112" s="274"/>
      <c r="BA112" s="274"/>
      <c r="BB112" s="274"/>
      <c r="BC112" s="274"/>
      <c r="BD112" s="274"/>
      <c r="BE112" s="274"/>
      <c r="BF112" s="274"/>
      <c r="BG112" s="274"/>
      <c r="BH112" s="274"/>
      <c r="BI112" s="274"/>
      <c r="BJ112" s="274"/>
      <c r="BK112" s="274"/>
      <c r="BL112" s="274"/>
      <c r="BM112" s="274"/>
      <c r="BN112" s="274"/>
      <c r="BO112" s="274"/>
      <c r="BP112" s="274"/>
      <c r="BQ112" s="274"/>
      <c r="BR112" s="274"/>
      <c r="BS112" s="274"/>
      <c r="BT112" s="274"/>
    </row>
    <row r="113" spans="1:72" ht="18.600000000000001" customHeight="1" x14ac:dyDescent="0.15">
      <c r="B113" s="15" t="s">
        <v>5</v>
      </c>
      <c r="C113" s="66">
        <v>3</v>
      </c>
      <c r="D113" t="s">
        <v>15</v>
      </c>
      <c r="E113" s="117" t="s">
        <v>93</v>
      </c>
      <c r="F113" s="117"/>
      <c r="G113" s="117"/>
      <c r="H113" s="117"/>
      <c r="I113" s="117"/>
      <c r="J113" s="117"/>
      <c r="K113" s="117"/>
      <c r="L113" s="117"/>
      <c r="M113" s="117"/>
      <c r="N113" s="117" t="s">
        <v>94</v>
      </c>
      <c r="O113" s="117"/>
      <c r="P113" s="117"/>
      <c r="Q113" s="117"/>
      <c r="R113" s="117"/>
      <c r="S113" s="117"/>
      <c r="AB113" s="15"/>
      <c r="AC113" s="131"/>
      <c r="AD113" s="131"/>
      <c r="AE113" s="62"/>
      <c r="AF113" s="62"/>
      <c r="AG113" s="62"/>
      <c r="AH113" s="62"/>
      <c r="AI113" s="62"/>
      <c r="AV113" s="273"/>
      <c r="AW113" s="274"/>
      <c r="AX113" s="274"/>
      <c r="AY113" s="274"/>
      <c r="AZ113" s="274"/>
      <c r="BA113" s="274"/>
      <c r="BB113" s="274"/>
      <c r="BC113" s="274"/>
      <c r="BD113" s="274"/>
      <c r="BE113" s="274"/>
      <c r="BF113" s="274"/>
      <c r="BG113" s="274"/>
      <c r="BH113" s="274"/>
      <c r="BI113" s="274"/>
      <c r="BJ113" s="274"/>
      <c r="BK113" s="274"/>
      <c r="BL113" s="274"/>
      <c r="BM113" s="274"/>
      <c r="BN113" s="274"/>
      <c r="BO113" s="274"/>
      <c r="BP113" s="274"/>
      <c r="BQ113" s="274"/>
      <c r="BR113" s="274"/>
      <c r="BS113" s="274"/>
      <c r="BT113" s="274"/>
    </row>
    <row r="114" spans="1:72" ht="18.600000000000001" customHeight="1" x14ac:dyDescent="0.15">
      <c r="C114" s="66"/>
      <c r="E114" s="62" t="s">
        <v>95</v>
      </c>
      <c r="F114" s="62"/>
      <c r="G114" s="62"/>
      <c r="H114" s="62"/>
      <c r="I114" s="62"/>
      <c r="J114" s="62"/>
      <c r="K114" s="62"/>
      <c r="L114" s="15"/>
      <c r="AA114" t="s">
        <v>96</v>
      </c>
      <c r="AB114" s="15" t="s">
        <v>97</v>
      </c>
      <c r="AC114" s="130"/>
      <c r="AD114" s="130"/>
      <c r="AE114" s="62" t="s">
        <v>98</v>
      </c>
      <c r="AF114" s="62"/>
      <c r="AG114" s="62"/>
      <c r="AH114" s="62"/>
      <c r="AI114" s="62"/>
      <c r="AV114" s="273" t="str">
        <f>IF(AND(学校コード&lt;&gt;"",CmbAns1_3_1=""),"未入力","")</f>
        <v/>
      </c>
      <c r="AW114" s="274"/>
      <c r="AX114" s="274"/>
      <c r="AY114" s="274"/>
      <c r="AZ114" s="274"/>
      <c r="BA114" s="274"/>
      <c r="BB114" s="274"/>
      <c r="BC114" s="274"/>
      <c r="BD114" s="274"/>
      <c r="BE114" s="274"/>
      <c r="BF114" s="274"/>
      <c r="BG114" s="274"/>
      <c r="BH114" s="274"/>
      <c r="BI114" s="274"/>
      <c r="BJ114" s="274"/>
      <c r="BK114" s="274"/>
      <c r="BL114" s="274"/>
      <c r="BM114" s="274"/>
      <c r="BN114" s="274"/>
      <c r="BO114" s="274"/>
      <c r="BP114" s="274"/>
      <c r="BQ114" s="274"/>
      <c r="BR114" s="274"/>
      <c r="BS114" s="274"/>
      <c r="BT114" s="274"/>
    </row>
    <row r="115" spans="1:72" ht="18.600000000000001" customHeight="1" x14ac:dyDescent="0.15">
      <c r="C115" s="66"/>
      <c r="G115" s="131" t="s">
        <v>52</v>
      </c>
      <c r="H115" s="131"/>
      <c r="J115" s="66">
        <v>1</v>
      </c>
      <c r="K115" t="s">
        <v>53</v>
      </c>
      <c r="L115" s="117" t="s">
        <v>99</v>
      </c>
      <c r="M115" s="117"/>
      <c r="N115" s="117"/>
      <c r="O115" s="117"/>
      <c r="P115" s="117"/>
      <c r="Q115" s="117"/>
      <c r="R115" s="117"/>
      <c r="S115" s="117"/>
      <c r="T115" s="117"/>
      <c r="U115" s="117"/>
      <c r="AA115" s="33"/>
      <c r="AB115" s="33"/>
      <c r="AC115" s="33"/>
      <c r="AD115" s="33"/>
      <c r="AE115" s="76"/>
      <c r="AF115" s="62"/>
      <c r="AG115" s="62"/>
      <c r="AH115" s="62"/>
      <c r="AI115" s="62"/>
      <c r="AV115" s="273"/>
      <c r="AW115" s="274"/>
      <c r="AX115" s="274"/>
      <c r="AY115" s="274"/>
      <c r="AZ115" s="274"/>
      <c r="BA115" s="274"/>
      <c r="BB115" s="274"/>
      <c r="BC115" s="274"/>
      <c r="BD115" s="274"/>
      <c r="BE115" s="274"/>
      <c r="BF115" s="274"/>
      <c r="BG115" s="274"/>
      <c r="BH115" s="274"/>
      <c r="BI115" s="274"/>
      <c r="BJ115" s="274"/>
      <c r="BK115" s="274"/>
      <c r="BL115" s="274"/>
      <c r="BM115" s="274"/>
      <c r="BN115" s="274"/>
      <c r="BO115" s="274"/>
      <c r="BP115" s="274"/>
      <c r="BQ115" s="274"/>
      <c r="BR115" s="274"/>
      <c r="BS115" s="274"/>
      <c r="BT115" s="274"/>
    </row>
    <row r="116" spans="1:72" ht="18.600000000000001" customHeight="1" x14ac:dyDescent="0.15">
      <c r="H116" s="66"/>
      <c r="J116" s="66">
        <v>2</v>
      </c>
      <c r="K116" t="s">
        <v>53</v>
      </c>
      <c r="L116" s="117" t="s">
        <v>100</v>
      </c>
      <c r="M116" s="117"/>
      <c r="N116" s="117"/>
      <c r="O116" s="117"/>
      <c r="P116" s="117"/>
      <c r="Q116" s="117"/>
      <c r="R116" s="117"/>
      <c r="S116" s="117"/>
      <c r="T116" s="117"/>
      <c r="U116" s="117"/>
      <c r="AF116" s="62"/>
      <c r="AG116" s="62"/>
      <c r="AH116" s="62"/>
      <c r="AI116" s="62"/>
      <c r="AV116" s="273"/>
      <c r="AW116" s="274"/>
      <c r="AX116" s="274"/>
      <c r="AY116" s="274"/>
      <c r="AZ116" s="274"/>
      <c r="BA116" s="274"/>
      <c r="BB116" s="274"/>
      <c r="BC116" s="274"/>
      <c r="BD116" s="274"/>
      <c r="BE116" s="274"/>
      <c r="BF116" s="274"/>
      <c r="BG116" s="274"/>
      <c r="BH116" s="274"/>
      <c r="BI116" s="274"/>
      <c r="BJ116" s="274"/>
      <c r="BK116" s="274"/>
      <c r="BL116" s="274"/>
      <c r="BM116" s="274"/>
      <c r="BN116" s="274"/>
      <c r="BO116" s="274"/>
      <c r="BP116" s="274"/>
      <c r="BQ116" s="274"/>
      <c r="BR116" s="274"/>
      <c r="BS116" s="274"/>
      <c r="BT116" s="274"/>
    </row>
    <row r="117" spans="1:72" ht="18.600000000000001" customHeight="1" x14ac:dyDescent="0.15">
      <c r="E117" s="62" t="s">
        <v>101</v>
      </c>
      <c r="F117" s="62"/>
      <c r="G117" s="62"/>
      <c r="H117" s="62"/>
      <c r="I117" s="62"/>
      <c r="J117" s="62"/>
      <c r="K117" s="62"/>
      <c r="L117" s="15"/>
      <c r="AA117" t="s">
        <v>96</v>
      </c>
      <c r="AB117" s="15" t="s">
        <v>97</v>
      </c>
      <c r="AC117" s="130"/>
      <c r="AD117" s="130"/>
      <c r="AE117" s="62" t="s">
        <v>98</v>
      </c>
      <c r="AF117" s="62"/>
      <c r="AG117" s="62"/>
      <c r="AH117" s="62"/>
      <c r="AI117" s="62"/>
      <c r="AV117" s="273" t="str">
        <f>IF(AND(学校コード&lt;&gt;"",CmbAns1_3_2=""),"未入力","")</f>
        <v/>
      </c>
      <c r="AW117" s="274"/>
      <c r="AX117" s="274"/>
      <c r="AY117" s="274"/>
      <c r="AZ117" s="274"/>
      <c r="BA117" s="274"/>
      <c r="BB117" s="274"/>
      <c r="BC117" s="274"/>
      <c r="BD117" s="274"/>
      <c r="BE117" s="274"/>
      <c r="BF117" s="274"/>
      <c r="BG117" s="274"/>
      <c r="BH117" s="274"/>
      <c r="BI117" s="274"/>
      <c r="BJ117" s="274"/>
      <c r="BK117" s="274"/>
      <c r="BL117" s="274"/>
      <c r="BM117" s="274"/>
      <c r="BN117" s="274"/>
      <c r="BO117" s="274"/>
      <c r="BP117" s="274"/>
      <c r="BQ117" s="274"/>
      <c r="BR117" s="274"/>
      <c r="BS117" s="274"/>
      <c r="BT117" s="274"/>
    </row>
    <row r="118" spans="1:72" ht="18.600000000000001" customHeight="1" x14ac:dyDescent="0.15">
      <c r="G118" s="131" t="s">
        <v>52</v>
      </c>
      <c r="H118" s="131"/>
      <c r="J118" s="66">
        <v>1</v>
      </c>
      <c r="K118" t="s">
        <v>53</v>
      </c>
      <c r="L118" s="62" t="s">
        <v>102</v>
      </c>
      <c r="M118" s="62"/>
      <c r="N118" s="62"/>
      <c r="O118" s="62"/>
      <c r="P118" s="62"/>
      <c r="Q118" s="62"/>
      <c r="R118" s="62"/>
      <c r="S118" s="62"/>
      <c r="T118" s="62"/>
      <c r="U118" s="62"/>
      <c r="AA118" s="33"/>
      <c r="AB118" s="33"/>
      <c r="AC118" s="33"/>
      <c r="AD118" s="33"/>
      <c r="AE118" s="76"/>
      <c r="AF118" s="62"/>
      <c r="AG118" s="62"/>
      <c r="AH118" s="62"/>
      <c r="AI118" s="62"/>
      <c r="AV118" s="273"/>
      <c r="AW118" s="274"/>
      <c r="AX118" s="274"/>
      <c r="AY118" s="274"/>
      <c r="AZ118" s="274"/>
      <c r="BA118" s="274"/>
      <c r="BB118" s="274"/>
      <c r="BC118" s="274"/>
      <c r="BD118" s="274"/>
      <c r="BE118" s="274"/>
      <c r="BF118" s="274"/>
      <c r="BG118" s="274"/>
      <c r="BH118" s="274"/>
      <c r="BI118" s="274"/>
      <c r="BJ118" s="274"/>
      <c r="BK118" s="274"/>
      <c r="BL118" s="274"/>
      <c r="BM118" s="274"/>
      <c r="BN118" s="274"/>
      <c r="BO118" s="274"/>
      <c r="BP118" s="274"/>
      <c r="BQ118" s="274"/>
      <c r="BR118" s="274"/>
      <c r="BS118" s="274"/>
      <c r="BT118" s="274"/>
    </row>
    <row r="119" spans="1:72" ht="18.600000000000001" customHeight="1" x14ac:dyDescent="0.15">
      <c r="H119" s="66"/>
      <c r="J119" s="66">
        <v>2</v>
      </c>
      <c r="K119" t="s">
        <v>53</v>
      </c>
      <c r="L119" s="62" t="s">
        <v>103</v>
      </c>
      <c r="M119" s="62"/>
      <c r="N119" s="62"/>
      <c r="O119" s="62"/>
      <c r="P119" s="62"/>
      <c r="Q119" s="62"/>
      <c r="R119" s="62"/>
      <c r="S119" s="62"/>
      <c r="T119" s="62"/>
      <c r="U119" s="62"/>
      <c r="AV119" s="273"/>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c r="BT119" s="274"/>
    </row>
    <row r="120" spans="1:72" ht="18.600000000000001" customHeight="1" x14ac:dyDescent="0.15">
      <c r="H120" s="66"/>
      <c r="J120" s="66"/>
      <c r="L120" s="62"/>
      <c r="M120" s="62"/>
      <c r="N120" s="62"/>
      <c r="O120" s="62"/>
      <c r="P120" s="62"/>
      <c r="Q120" s="62"/>
      <c r="R120" s="62"/>
      <c r="S120" s="62"/>
      <c r="T120" s="62"/>
      <c r="U120" s="62"/>
      <c r="AV120" s="273"/>
      <c r="AW120" s="274"/>
      <c r="AX120" s="274"/>
      <c r="AY120" s="274"/>
      <c r="AZ120" s="274"/>
      <c r="BA120" s="274"/>
      <c r="BB120" s="274"/>
      <c r="BC120" s="274"/>
      <c r="BD120" s="274"/>
      <c r="BE120" s="274"/>
      <c r="BF120" s="274"/>
      <c r="BG120" s="274"/>
      <c r="BH120" s="274"/>
      <c r="BI120" s="274"/>
      <c r="BJ120" s="274"/>
      <c r="BK120" s="274"/>
      <c r="BL120" s="274"/>
      <c r="BM120" s="274"/>
      <c r="BN120" s="274"/>
      <c r="BO120" s="274"/>
      <c r="BP120" s="274"/>
      <c r="BQ120" s="274"/>
      <c r="BR120" s="274"/>
      <c r="BS120" s="274"/>
      <c r="BT120" s="274"/>
    </row>
    <row r="121" spans="1:72" ht="18.600000000000001" customHeight="1" x14ac:dyDescent="0.15">
      <c r="C121" t="s">
        <v>10</v>
      </c>
      <c r="E121" s="62" t="s">
        <v>104</v>
      </c>
      <c r="F121" s="62"/>
      <c r="G121" s="62"/>
      <c r="H121" s="62"/>
      <c r="I121" s="62"/>
      <c r="J121" s="62"/>
      <c r="K121" s="62"/>
      <c r="L121" s="62"/>
      <c r="M121" s="62"/>
      <c r="N121" s="62"/>
      <c r="O121" s="62"/>
      <c r="P121" s="62"/>
      <c r="Q121" s="62"/>
      <c r="R121" s="62"/>
      <c r="S121" s="62"/>
      <c r="T121" s="62"/>
      <c r="U121" s="62"/>
      <c r="V121" s="62"/>
      <c r="W121" s="62"/>
      <c r="X121" s="62"/>
      <c r="Y121" s="62"/>
      <c r="Z121" s="62"/>
      <c r="AA121" s="62"/>
      <c r="AB121" s="62"/>
      <c r="AC121" s="62"/>
      <c r="AD121" s="62"/>
      <c r="AE121" s="62"/>
      <c r="AV121" s="273"/>
      <c r="AW121" s="274"/>
      <c r="AX121" s="274"/>
      <c r="AY121" s="274"/>
      <c r="AZ121" s="274"/>
      <c r="BA121" s="274"/>
      <c r="BB121" s="274"/>
      <c r="BC121" s="274"/>
      <c r="BD121" s="274"/>
      <c r="BE121" s="274"/>
      <c r="BF121" s="274"/>
      <c r="BG121" s="274"/>
      <c r="BH121" s="274"/>
      <c r="BI121" s="274"/>
      <c r="BJ121" s="274"/>
      <c r="BK121" s="274"/>
      <c r="BL121" s="274"/>
      <c r="BM121" s="274"/>
      <c r="BN121" s="274"/>
      <c r="BO121" s="274"/>
      <c r="BP121" s="274"/>
      <c r="BQ121" s="274"/>
      <c r="BR121" s="274"/>
      <c r="BS121" s="274"/>
      <c r="BT121" s="274"/>
    </row>
    <row r="122" spans="1:72" ht="18.600000000000001" customHeight="1" x14ac:dyDescent="0.15">
      <c r="E122" s="62" t="s">
        <v>105</v>
      </c>
      <c r="F122" s="62"/>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c r="AG122" s="62"/>
      <c r="AH122" s="62"/>
      <c r="AI122" s="62"/>
      <c r="AJ122" s="62"/>
      <c r="AK122" s="62"/>
      <c r="AL122" s="62"/>
      <c r="AM122" s="62"/>
      <c r="AN122" s="62"/>
      <c r="AO122" s="62"/>
      <c r="AP122" s="62"/>
      <c r="AQ122" s="62"/>
      <c r="AR122" s="62"/>
      <c r="AS122" s="62"/>
      <c r="AV122" s="273"/>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c r="BT122" s="274"/>
    </row>
    <row r="123" spans="1:72" ht="18.600000000000001" customHeight="1" x14ac:dyDescent="0.15">
      <c r="E123" s="62" t="s">
        <v>106</v>
      </c>
      <c r="F123" s="62"/>
      <c r="G123" s="62"/>
      <c r="H123" s="62"/>
      <c r="I123" s="62"/>
      <c r="J123" s="62"/>
      <c r="K123" s="62"/>
      <c r="L123" s="62"/>
      <c r="M123" s="62"/>
      <c r="N123" s="62"/>
      <c r="O123" s="62"/>
      <c r="AV123" s="273"/>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c r="BT123" s="274"/>
    </row>
    <row r="124" spans="1:72" ht="18.600000000000001" customHeight="1" x14ac:dyDescent="0.15">
      <c r="AV124" s="273"/>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c r="BT124" s="274"/>
    </row>
    <row r="125" spans="1:72" ht="18.600000000000001" customHeight="1" x14ac:dyDescent="0.15">
      <c r="A125" s="63">
        <v>2</v>
      </c>
      <c r="B125" s="33" t="s">
        <v>48</v>
      </c>
      <c r="C125" s="156" t="s">
        <v>107</v>
      </c>
      <c r="D125" s="156"/>
      <c r="E125" s="156"/>
      <c r="F125" s="156"/>
      <c r="G125" s="156"/>
      <c r="H125" s="156"/>
      <c r="I125" s="156"/>
      <c r="J125" s="156"/>
      <c r="K125" s="156"/>
      <c r="L125" s="156"/>
      <c r="M125" s="156"/>
      <c r="N125" s="156"/>
      <c r="O125" s="156"/>
      <c r="P125" s="156"/>
      <c r="Q125" s="156"/>
      <c r="R125" s="156"/>
      <c r="S125" s="156"/>
      <c r="T125" s="156"/>
      <c r="U125" s="156"/>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V125" s="273"/>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c r="BT125" s="274"/>
    </row>
    <row r="126" spans="1:72" ht="18.600000000000001" customHeight="1" x14ac:dyDescent="0.15">
      <c r="A126" s="65"/>
      <c r="B126" s="14" t="s">
        <v>5</v>
      </c>
      <c r="C126" s="79">
        <v>1</v>
      </c>
      <c r="D126" s="79" t="s">
        <v>15</v>
      </c>
      <c r="E126" s="157" t="s">
        <v>108</v>
      </c>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c r="AC126" s="157"/>
      <c r="AD126" s="157"/>
      <c r="AE126" s="157"/>
      <c r="AF126" s="157"/>
      <c r="AG126" s="157"/>
      <c r="AH126" s="65"/>
      <c r="AI126" s="65"/>
      <c r="AJ126" s="65"/>
      <c r="AK126" s="65"/>
      <c r="AL126" s="65"/>
      <c r="AN126" s="43"/>
      <c r="AO126" s="43"/>
      <c r="AP126" s="65"/>
      <c r="AV126" s="273"/>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c r="BT126" s="274"/>
    </row>
    <row r="127" spans="1:72" ht="18.600000000000001" customHeight="1" x14ac:dyDescent="0.15">
      <c r="A127" s="65"/>
      <c r="B127" s="65"/>
      <c r="C127" s="65"/>
      <c r="D127" s="65"/>
      <c r="E127" s="158"/>
      <c r="F127" s="158"/>
      <c r="G127" s="158"/>
      <c r="H127" s="158"/>
      <c r="I127" s="158"/>
      <c r="J127" s="158"/>
      <c r="K127" s="158"/>
      <c r="L127" s="158"/>
      <c r="M127" s="158"/>
      <c r="N127" s="158"/>
      <c r="O127" s="158"/>
      <c r="P127" s="158"/>
      <c r="Q127" s="158"/>
      <c r="R127" s="158"/>
      <c r="S127" s="158"/>
      <c r="T127" s="158"/>
      <c r="U127" s="158"/>
      <c r="V127" s="65"/>
      <c r="W127" s="65"/>
      <c r="X127" s="65"/>
      <c r="Y127" s="65"/>
      <c r="Z127" s="65"/>
      <c r="AA127" s="65"/>
      <c r="AB127" s="65"/>
      <c r="AC127" s="65"/>
      <c r="AD127" s="65"/>
      <c r="AE127" s="65"/>
      <c r="AF127" s="65"/>
      <c r="AG127" s="65"/>
      <c r="AH127" s="65"/>
      <c r="AI127" s="65"/>
      <c r="AJ127" s="65"/>
      <c r="AK127" s="65"/>
      <c r="AL127" s="65"/>
      <c r="AN127" s="64"/>
      <c r="AO127" s="64"/>
      <c r="AP127" s="65"/>
      <c r="AV127" s="273"/>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c r="BT127" s="274"/>
    </row>
    <row r="128" spans="1:72" ht="18.600000000000001" customHeight="1" x14ac:dyDescent="0.15">
      <c r="A128" s="65"/>
      <c r="B128" s="65"/>
      <c r="C128" s="65"/>
      <c r="D128" s="65"/>
      <c r="E128" s="70"/>
      <c r="F128" s="159" t="s">
        <v>109</v>
      </c>
      <c r="G128" s="160"/>
      <c r="H128" s="160"/>
      <c r="I128" s="160"/>
      <c r="J128" s="160"/>
      <c r="K128" s="160"/>
      <c r="L128" s="160"/>
      <c r="M128" s="160"/>
      <c r="N128" s="161"/>
      <c r="O128" s="20"/>
      <c r="P128" s="65"/>
      <c r="Q128" s="65"/>
      <c r="R128" s="65"/>
      <c r="S128" s="65"/>
      <c r="T128" s="65"/>
      <c r="U128" s="65"/>
      <c r="V128" s="65"/>
      <c r="W128" s="65"/>
      <c r="X128" s="51"/>
      <c r="Y128" s="65"/>
      <c r="Z128" s="65"/>
      <c r="AA128" s="65"/>
      <c r="AB128" s="65"/>
      <c r="AC128" s="65"/>
      <c r="AD128" s="65"/>
      <c r="AE128" s="65"/>
      <c r="AF128" s="65"/>
      <c r="AG128" s="65"/>
      <c r="AH128" s="65"/>
      <c r="AI128" s="65"/>
      <c r="AJ128" s="65"/>
      <c r="AK128" s="65"/>
      <c r="AL128" s="65"/>
      <c r="AN128" s="64"/>
      <c r="AO128" s="64"/>
      <c r="AP128" s="65"/>
      <c r="AV128" s="273"/>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c r="BT128" s="274"/>
    </row>
    <row r="129" spans="1:74" ht="18.600000000000001" customHeight="1" x14ac:dyDescent="0.15">
      <c r="A129" s="65"/>
      <c r="B129" s="65"/>
      <c r="C129" s="4"/>
      <c r="D129" s="5"/>
      <c r="E129" s="5"/>
      <c r="F129" s="134" t="s">
        <v>110</v>
      </c>
      <c r="G129" s="135"/>
      <c r="H129" s="135"/>
      <c r="I129" s="44"/>
      <c r="J129" s="44"/>
      <c r="K129" s="44"/>
      <c r="L129" s="140" t="s">
        <v>111</v>
      </c>
      <c r="M129" s="140"/>
      <c r="N129" s="140"/>
      <c r="O129" s="45"/>
      <c r="P129" s="74"/>
      <c r="Q129" s="74"/>
      <c r="R129" s="42"/>
      <c r="S129" s="42"/>
      <c r="T129" s="42"/>
      <c r="U129" s="74"/>
      <c r="V129" s="74"/>
      <c r="W129" s="74"/>
      <c r="X129" s="51"/>
      <c r="Y129" s="65"/>
      <c r="Z129" s="65"/>
      <c r="AA129" s="65"/>
      <c r="AB129" s="65"/>
      <c r="AC129" s="65"/>
      <c r="AD129" s="65"/>
      <c r="AE129" s="65"/>
      <c r="AF129" s="65"/>
      <c r="AG129" s="65"/>
      <c r="AH129" s="65"/>
      <c r="AI129" s="65"/>
      <c r="AJ129" s="65"/>
      <c r="AK129" s="65"/>
      <c r="AL129" s="65"/>
      <c r="AN129" s="64"/>
      <c r="AO129" s="64"/>
      <c r="AP129" s="65"/>
      <c r="AV129" s="273"/>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c r="BT129" s="274"/>
    </row>
    <row r="130" spans="1:74" ht="18.600000000000001" customHeight="1" x14ac:dyDescent="0.15">
      <c r="A130" s="65"/>
      <c r="B130" s="65"/>
      <c r="C130" s="7"/>
      <c r="D130" s="79"/>
      <c r="E130" s="79"/>
      <c r="F130" s="136"/>
      <c r="G130" s="137"/>
      <c r="H130" s="137"/>
      <c r="I130" s="142" t="s">
        <v>112</v>
      </c>
      <c r="J130" s="143"/>
      <c r="K130" s="144"/>
      <c r="L130" s="141"/>
      <c r="M130" s="140"/>
      <c r="N130" s="140"/>
      <c r="O130" s="45"/>
      <c r="P130" s="74"/>
      <c r="Q130" s="74"/>
      <c r="R130" s="42"/>
      <c r="S130" s="42"/>
      <c r="T130" s="42"/>
      <c r="U130" s="74"/>
      <c r="V130" s="74"/>
      <c r="W130" s="74"/>
      <c r="X130" s="51"/>
      <c r="Y130" s="65"/>
      <c r="Z130" s="65"/>
      <c r="AA130" s="65"/>
      <c r="AB130" s="65"/>
      <c r="AC130" s="65"/>
      <c r="AD130" s="65"/>
      <c r="AE130" s="65"/>
      <c r="AF130" s="65"/>
      <c r="AG130" s="65"/>
      <c r="AH130" s="65"/>
      <c r="AI130" s="65"/>
      <c r="AJ130" s="65"/>
      <c r="AK130" s="65"/>
      <c r="AL130" s="65"/>
      <c r="AN130" s="64"/>
      <c r="AO130" s="64"/>
      <c r="AP130" s="65"/>
      <c r="AV130" s="273"/>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c r="BT130" s="274"/>
    </row>
    <row r="131" spans="1:74" ht="18.600000000000001" customHeight="1" x14ac:dyDescent="0.15">
      <c r="A131" s="65"/>
      <c r="B131" s="65"/>
      <c r="C131" s="7"/>
      <c r="D131" s="79"/>
      <c r="E131" s="79"/>
      <c r="F131" s="136"/>
      <c r="G131" s="137"/>
      <c r="H131" s="137"/>
      <c r="I131" s="145"/>
      <c r="J131" s="146"/>
      <c r="K131" s="147"/>
      <c r="L131" s="141"/>
      <c r="M131" s="140"/>
      <c r="N131" s="140"/>
      <c r="O131" s="45"/>
      <c r="P131" s="74"/>
      <c r="Q131" s="74"/>
      <c r="R131" s="42"/>
      <c r="S131" s="42"/>
      <c r="T131" s="42"/>
      <c r="U131" s="74"/>
      <c r="V131" s="74"/>
      <c r="W131" s="74"/>
      <c r="X131" s="51"/>
      <c r="Y131" s="65"/>
      <c r="Z131" s="65"/>
      <c r="AA131" s="65"/>
      <c r="AB131" s="65"/>
      <c r="AC131" s="65"/>
      <c r="AD131" s="65"/>
      <c r="AE131" s="65"/>
      <c r="AF131" s="65"/>
      <c r="AG131" s="65"/>
      <c r="AH131" s="65"/>
      <c r="AI131" s="65"/>
      <c r="AJ131" s="65"/>
      <c r="AK131" s="65"/>
      <c r="AL131" s="65"/>
      <c r="AN131" s="64"/>
      <c r="AO131" s="64"/>
      <c r="AP131" s="65"/>
      <c r="AV131" s="273"/>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c r="BT131" s="274"/>
    </row>
    <row r="132" spans="1:74" ht="18.75" customHeight="1" x14ac:dyDescent="0.15">
      <c r="A132" s="65"/>
      <c r="B132" s="65"/>
      <c r="C132" s="9"/>
      <c r="D132" s="10"/>
      <c r="E132" s="10"/>
      <c r="F132" s="138"/>
      <c r="G132" s="139"/>
      <c r="H132" s="139"/>
      <c r="I132" s="145"/>
      <c r="J132" s="146"/>
      <c r="K132" s="147"/>
      <c r="L132" s="141"/>
      <c r="M132" s="140"/>
      <c r="N132" s="140"/>
      <c r="O132" s="45"/>
      <c r="P132" s="74"/>
      <c r="Q132" s="74"/>
      <c r="R132" s="42"/>
      <c r="S132" s="42"/>
      <c r="T132" s="42"/>
      <c r="U132" s="74"/>
      <c r="V132" s="74"/>
      <c r="W132" s="74"/>
      <c r="X132" s="51"/>
      <c r="Y132" s="65"/>
      <c r="Z132" s="65"/>
      <c r="AA132" s="65"/>
      <c r="AB132" s="65"/>
      <c r="AC132" s="65"/>
      <c r="AD132" s="65"/>
      <c r="AE132" s="65"/>
      <c r="AF132" s="65"/>
      <c r="AG132" s="65"/>
      <c r="AH132" s="65"/>
      <c r="AI132" s="65"/>
      <c r="AJ132" s="65"/>
      <c r="AK132" s="65"/>
      <c r="AL132" s="65"/>
      <c r="AN132" s="64"/>
      <c r="AO132" s="64"/>
      <c r="AP132" s="65"/>
      <c r="AV132" s="275" t="str">
        <f>IF(AND(B_2_3=0,SUM(I133:K136)&gt;0),"２（２）でコンピュータ教室数が0になっています。","")</f>
        <v/>
      </c>
      <c r="AW132" s="275"/>
      <c r="AX132" s="275"/>
      <c r="AY132" s="275"/>
      <c r="AZ132" s="275"/>
      <c r="BA132" s="275"/>
      <c r="BB132" s="275"/>
      <c r="BC132" s="275"/>
      <c r="BD132" s="275"/>
      <c r="BE132" s="275"/>
      <c r="BF132" s="275"/>
      <c r="BG132" s="275"/>
      <c r="BH132" s="275"/>
      <c r="BI132" s="275"/>
      <c r="BJ132" s="275"/>
      <c r="BK132" s="275"/>
      <c r="BL132" s="275"/>
      <c r="BM132" s="275"/>
      <c r="BN132" s="275"/>
      <c r="BO132" s="275"/>
      <c r="BP132" s="275"/>
      <c r="BQ132" s="275"/>
      <c r="BR132" s="275"/>
      <c r="BS132" s="275"/>
      <c r="BT132" s="275"/>
    </row>
    <row r="133" spans="1:74" ht="24.6" customHeight="1" x14ac:dyDescent="0.15">
      <c r="A133" s="65"/>
      <c r="B133" s="65"/>
      <c r="C133" s="148" t="s">
        <v>113</v>
      </c>
      <c r="D133" s="148"/>
      <c r="E133" s="148"/>
      <c r="F133" s="149"/>
      <c r="G133" s="149"/>
      <c r="H133" s="150"/>
      <c r="I133" s="151"/>
      <c r="J133" s="152"/>
      <c r="K133" s="153"/>
      <c r="L133" s="154">
        <f>SUM(F133:F133)</f>
        <v>0</v>
      </c>
      <c r="M133" s="155"/>
      <c r="N133" s="155"/>
      <c r="O133" s="40"/>
      <c r="R133" s="43"/>
      <c r="S133" s="43"/>
      <c r="T133" s="43"/>
      <c r="X133" s="51"/>
      <c r="Y133" s="65"/>
      <c r="Z133" s="65"/>
      <c r="AA133" s="65"/>
      <c r="AB133" s="65"/>
      <c r="AC133" s="65"/>
      <c r="AD133" s="65"/>
      <c r="AE133" s="65"/>
      <c r="AF133" s="65"/>
      <c r="AG133" s="65"/>
      <c r="AH133" s="65"/>
      <c r="AI133" s="65"/>
      <c r="AJ133" s="65"/>
      <c r="AK133" s="65"/>
      <c r="AL133" s="65"/>
      <c r="AN133" s="64"/>
      <c r="AO133" s="64"/>
      <c r="AP133" s="65"/>
      <c r="AV133" s="273" t="str">
        <f>IF(学校コード="","",IF(B_1_1="","学習者用PCの総数が未入力です。",IF(B_1_11="","学習者用PCのコンピュータ教室の占有PC台数が未入力です。",IF(B_1_1&lt;B_1_11,"コンピュータ教室の占有PC台数が総数を超えています。",IF(B_1_1=0,"学習者用PCの総数が0になっています。","")))))</f>
        <v/>
      </c>
      <c r="AW133" s="274"/>
      <c r="AX133" s="274"/>
      <c r="AY133" s="274"/>
      <c r="AZ133" s="274"/>
      <c r="BA133" s="274"/>
      <c r="BB133" s="274"/>
      <c r="BC133" s="274"/>
      <c r="BD133" s="274"/>
      <c r="BE133" s="274"/>
      <c r="BF133" s="274"/>
      <c r="BG133" s="274"/>
      <c r="BH133" s="274"/>
      <c r="BI133" s="274"/>
      <c r="BJ133" s="274"/>
      <c r="BK133" s="274"/>
      <c r="BL133" s="274"/>
      <c r="BM133" s="274"/>
      <c r="BN133" s="274"/>
      <c r="BO133" s="274"/>
      <c r="BP133" s="274"/>
      <c r="BQ133" s="274"/>
      <c r="BR133" s="274"/>
      <c r="BS133" s="274"/>
      <c r="BT133" s="274"/>
      <c r="BU133" s="91" t="str">
        <f>IF(AV133="","",IF(AV133&lt;&gt;"学習者用PCの総数が0になっています。",1,0))</f>
        <v/>
      </c>
      <c r="BV133" s="92"/>
    </row>
    <row r="134" spans="1:74" ht="27" customHeight="1" x14ac:dyDescent="0.15">
      <c r="A134" s="65"/>
      <c r="B134" s="65"/>
      <c r="C134" s="148" t="s">
        <v>114</v>
      </c>
      <c r="D134" s="148"/>
      <c r="E134" s="148"/>
      <c r="F134" s="149"/>
      <c r="G134" s="149"/>
      <c r="H134" s="150"/>
      <c r="I134" s="151"/>
      <c r="J134" s="152"/>
      <c r="K134" s="153"/>
      <c r="L134" s="162">
        <f>SUM(F134:F136)</f>
        <v>0</v>
      </c>
      <c r="M134" s="162"/>
      <c r="N134" s="163"/>
      <c r="O134" s="40"/>
      <c r="R134" s="43"/>
      <c r="S134" s="43"/>
      <c r="T134" s="43"/>
      <c r="X134" s="51"/>
      <c r="Y134" s="65"/>
      <c r="Z134" s="65"/>
      <c r="AA134" s="65"/>
      <c r="AB134" s="65"/>
      <c r="AC134" s="65"/>
      <c r="AD134" s="65"/>
      <c r="AE134" s="65"/>
      <c r="AF134" s="65"/>
      <c r="AG134" s="65"/>
      <c r="AH134" s="65"/>
      <c r="AI134" s="65"/>
      <c r="AJ134" s="65"/>
      <c r="AK134" s="65"/>
      <c r="AL134" s="65"/>
      <c r="AN134" s="64"/>
      <c r="AO134" s="64"/>
      <c r="AP134" s="65"/>
      <c r="AV134" s="273" t="str">
        <f>IF(学校コード="","",IF(B_1_2="","指導者用PCの総数が未入力です。",IF(B_1_12="","指導者用PCのコンピュータ教室の占有PC台数が未入力です。",IF(B_1_2&lt;B_1_12,"コンピュータ教室の占有PC台数が総数を超えています。",IF(AND(B_1_2=0,B_1_4=0),"指導者用PC(兼用PCを含む)の総数が0になっています。","")))))</f>
        <v/>
      </c>
      <c r="AW134" s="274"/>
      <c r="AX134" s="274"/>
      <c r="AY134" s="274"/>
      <c r="AZ134" s="274"/>
      <c r="BA134" s="274"/>
      <c r="BB134" s="274"/>
      <c r="BC134" s="274"/>
      <c r="BD134" s="274"/>
      <c r="BE134" s="274"/>
      <c r="BF134" s="274"/>
      <c r="BG134" s="274"/>
      <c r="BH134" s="274"/>
      <c r="BI134" s="274"/>
      <c r="BJ134" s="274"/>
      <c r="BK134" s="274"/>
      <c r="BL134" s="274"/>
      <c r="BM134" s="274"/>
      <c r="BN134" s="274"/>
      <c r="BO134" s="274"/>
      <c r="BP134" s="274"/>
      <c r="BQ134" s="274"/>
      <c r="BR134" s="274"/>
      <c r="BS134" s="274"/>
      <c r="BT134" s="274"/>
      <c r="BU134" s="91" t="str">
        <f>IF(AV134="","",IF(AV134&lt;&gt;"指導者用PC(兼用PCを含む)の総数が0になっています。",1,0))</f>
        <v/>
      </c>
      <c r="BV134" s="92"/>
    </row>
    <row r="135" spans="1:74" ht="27" customHeight="1" x14ac:dyDescent="0.15">
      <c r="A135" s="65"/>
      <c r="B135" s="65"/>
      <c r="C135" s="148" t="s">
        <v>115</v>
      </c>
      <c r="D135" s="148"/>
      <c r="E135" s="148"/>
      <c r="F135" s="149"/>
      <c r="G135" s="149"/>
      <c r="H135" s="150"/>
      <c r="I135" s="151"/>
      <c r="J135" s="152"/>
      <c r="K135" s="153"/>
      <c r="L135" s="164"/>
      <c r="M135" s="164"/>
      <c r="N135" s="165"/>
      <c r="R135" s="43"/>
      <c r="S135" s="43"/>
      <c r="T135" s="43"/>
      <c r="X135" s="51"/>
      <c r="Y135" s="65"/>
      <c r="Z135" s="65"/>
      <c r="AA135" s="65"/>
      <c r="AB135" s="65"/>
      <c r="AC135" s="65"/>
      <c r="AD135" s="65"/>
      <c r="AE135" s="65"/>
      <c r="AF135" s="65"/>
      <c r="AG135" s="65"/>
      <c r="AH135" s="65"/>
      <c r="AI135" s="65"/>
      <c r="AJ135" s="65"/>
      <c r="AK135" s="65"/>
      <c r="AL135" s="65"/>
      <c r="AN135" s="64"/>
      <c r="AO135" s="64"/>
      <c r="AP135" s="65"/>
      <c r="AV135" s="273" t="str">
        <f>IF(学校コード="","",IF(B_1_3="","校務用PCの総数が未入力です。",IF(B_1_13="","校務用PCのコンピュータ教室の占有PC台数が未入力です。",IF(B_1_3&lt;B_1_13,"コンピュータ教室の占有PC台数が総数を超えています。",IF(AND(B_1_3=0,B_1_4=0),"校務用PC（兼用PCを含む）の総数が0になっています。","")))))</f>
        <v/>
      </c>
      <c r="AW135" s="274"/>
      <c r="AX135" s="274"/>
      <c r="AY135" s="274"/>
      <c r="AZ135" s="274"/>
      <c r="BA135" s="274"/>
      <c r="BB135" s="274"/>
      <c r="BC135" s="274"/>
      <c r="BD135" s="274"/>
      <c r="BE135" s="274"/>
      <c r="BF135" s="274"/>
      <c r="BG135" s="274"/>
      <c r="BH135" s="274"/>
      <c r="BI135" s="274"/>
      <c r="BJ135" s="274"/>
      <c r="BK135" s="274"/>
      <c r="BL135" s="274"/>
      <c r="BM135" s="274"/>
      <c r="BN135" s="274"/>
      <c r="BO135" s="274"/>
      <c r="BP135" s="274"/>
      <c r="BQ135" s="274"/>
      <c r="BR135" s="274"/>
      <c r="BS135" s="274"/>
      <c r="BT135" s="274"/>
      <c r="BU135" s="91" t="str">
        <f>IF(AV135="","",IF(AV135&lt;&gt;"校務用PC（兼用PCを含む）の総数が0になっています。",1,0))</f>
        <v/>
      </c>
      <c r="BV135" s="92"/>
    </row>
    <row r="136" spans="1:74" ht="40.35" customHeight="1" x14ac:dyDescent="0.15">
      <c r="A136" s="65"/>
      <c r="B136" s="65"/>
      <c r="C136" s="148" t="s">
        <v>116</v>
      </c>
      <c r="D136" s="148"/>
      <c r="E136" s="148"/>
      <c r="F136" s="149"/>
      <c r="G136" s="149"/>
      <c r="H136" s="150"/>
      <c r="I136" s="168"/>
      <c r="J136" s="169"/>
      <c r="K136" s="170"/>
      <c r="L136" s="166"/>
      <c r="M136" s="166"/>
      <c r="N136" s="167"/>
      <c r="R136" s="43"/>
      <c r="S136" s="43"/>
      <c r="T136" s="43"/>
      <c r="X136" s="51"/>
      <c r="Y136" s="65"/>
      <c r="Z136" s="65"/>
      <c r="AA136" s="65"/>
      <c r="AB136" s="65"/>
      <c r="AC136" s="65"/>
      <c r="AD136" s="65"/>
      <c r="AE136" s="65"/>
      <c r="AF136" s="65"/>
      <c r="AG136" s="65"/>
      <c r="AH136" s="65"/>
      <c r="AI136" s="65"/>
      <c r="AJ136" s="65"/>
      <c r="AK136" s="65"/>
      <c r="AL136" s="65"/>
      <c r="AN136" s="64"/>
      <c r="AO136" s="64"/>
      <c r="AP136" s="65"/>
      <c r="AV136" s="273" t="str">
        <f>IF(学校コード="","",IF(B_1_4="","指導者用と校務用兼用PCの総数が未入力です。",IF(B_1_14="","指導者用と校務用兼用PCのコンピュータ教室の占有PC台数が未入力です。",IF(B_1_4&lt;B_1_14,"コンピュータ教室の占有PC台数が総数を超えています。",""))))</f>
        <v/>
      </c>
      <c r="AW136" s="274"/>
      <c r="AX136" s="274"/>
      <c r="AY136" s="274"/>
      <c r="AZ136" s="274"/>
      <c r="BA136" s="274"/>
      <c r="BB136" s="274"/>
      <c r="BC136" s="274"/>
      <c r="BD136" s="274"/>
      <c r="BE136" s="274"/>
      <c r="BF136" s="274"/>
      <c r="BG136" s="274"/>
      <c r="BH136" s="274"/>
      <c r="BI136" s="274"/>
      <c r="BJ136" s="274"/>
      <c r="BK136" s="274"/>
      <c r="BL136" s="274"/>
      <c r="BM136" s="274"/>
      <c r="BN136" s="274"/>
      <c r="BO136" s="274"/>
      <c r="BP136" s="274"/>
      <c r="BQ136" s="274"/>
      <c r="BR136" s="274"/>
      <c r="BS136" s="274"/>
      <c r="BT136" s="274"/>
    </row>
    <row r="137" spans="1:74" ht="18.600000000000001" customHeight="1" x14ac:dyDescent="0.15">
      <c r="A137" s="65"/>
      <c r="B137" s="65"/>
      <c r="C137" s="51"/>
      <c r="D137" s="51"/>
      <c r="E137" s="51"/>
      <c r="F137" s="51"/>
      <c r="G137" s="51"/>
      <c r="H137" s="51"/>
      <c r="I137" s="51"/>
      <c r="J137" s="51"/>
      <c r="K137" s="51"/>
      <c r="L137" s="51"/>
      <c r="M137" s="51"/>
      <c r="N137" s="51"/>
      <c r="O137" s="51"/>
      <c r="P137" s="51"/>
      <c r="Q137" s="51"/>
      <c r="R137" s="51"/>
      <c r="S137" s="51"/>
      <c r="T137" s="51"/>
      <c r="U137" s="51"/>
      <c r="V137" s="51"/>
      <c r="W137" s="51"/>
      <c r="X137" s="51"/>
      <c r="Y137" s="65"/>
      <c r="Z137" s="65"/>
      <c r="AA137" s="65"/>
      <c r="AB137" s="65"/>
      <c r="AC137" s="65"/>
      <c r="AD137" s="65"/>
      <c r="AE137" s="65"/>
      <c r="AF137" s="65"/>
      <c r="AG137" s="65"/>
      <c r="AH137" s="65"/>
      <c r="AI137" s="65"/>
      <c r="AJ137" s="65"/>
      <c r="AK137" s="65"/>
      <c r="AL137" s="65"/>
      <c r="AN137" s="64"/>
      <c r="AO137" s="64"/>
      <c r="AP137" s="65"/>
      <c r="AV137" s="273"/>
      <c r="AW137" s="274"/>
      <c r="AX137" s="274"/>
      <c r="AY137" s="274"/>
      <c r="AZ137" s="274"/>
      <c r="BA137" s="274"/>
      <c r="BB137" s="274"/>
      <c r="BC137" s="274"/>
      <c r="BD137" s="274"/>
      <c r="BE137" s="274"/>
      <c r="BF137" s="274"/>
      <c r="BG137" s="274"/>
      <c r="BH137" s="274"/>
      <c r="BI137" s="274"/>
      <c r="BJ137" s="274"/>
      <c r="BK137" s="274"/>
      <c r="BL137" s="274"/>
      <c r="BM137" s="274"/>
      <c r="BN137" s="274"/>
      <c r="BO137" s="274"/>
      <c r="BP137" s="274"/>
      <c r="BQ137" s="274"/>
      <c r="BR137" s="274"/>
      <c r="BS137" s="274"/>
      <c r="BT137" s="274"/>
    </row>
    <row r="138" spans="1:74" ht="18" customHeight="1" x14ac:dyDescent="0.15">
      <c r="A138" s="65"/>
      <c r="B138" s="65"/>
      <c r="C138" s="65" t="s">
        <v>10</v>
      </c>
      <c r="D138" s="65"/>
      <c r="E138" s="157" t="s">
        <v>117</v>
      </c>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157"/>
      <c r="AB138" s="157"/>
      <c r="AC138" s="157"/>
      <c r="AD138" s="157"/>
      <c r="AE138" s="157"/>
      <c r="AF138" s="157"/>
      <c r="AG138" s="157"/>
      <c r="AH138" s="157"/>
      <c r="AI138" s="157"/>
      <c r="AJ138" s="157"/>
      <c r="AK138" s="157"/>
      <c r="AL138" s="157"/>
      <c r="AM138" s="157"/>
      <c r="AN138" s="157"/>
      <c r="AO138" s="157"/>
      <c r="AP138" s="157"/>
      <c r="AQ138" s="157"/>
      <c r="AR138" s="157"/>
      <c r="AS138" s="65"/>
      <c r="AT138" s="65"/>
      <c r="AV138" s="273"/>
      <c r="AW138" s="274"/>
      <c r="AX138" s="274"/>
      <c r="AY138" s="274"/>
      <c r="AZ138" s="274"/>
      <c r="BA138" s="274"/>
      <c r="BB138" s="274"/>
      <c r="BC138" s="274"/>
      <c r="BD138" s="274"/>
      <c r="BE138" s="274"/>
      <c r="BF138" s="274"/>
      <c r="BG138" s="274"/>
      <c r="BH138" s="274"/>
      <c r="BI138" s="274"/>
      <c r="BJ138" s="274"/>
      <c r="BK138" s="274"/>
      <c r="BL138" s="274"/>
      <c r="BM138" s="274"/>
      <c r="BN138" s="274"/>
      <c r="BO138" s="274"/>
      <c r="BP138" s="274"/>
      <c r="BQ138" s="274"/>
      <c r="BR138" s="274"/>
      <c r="BS138" s="274"/>
      <c r="BT138" s="274"/>
    </row>
    <row r="139" spans="1:74" ht="18" customHeight="1" x14ac:dyDescent="0.15">
      <c r="A139" s="65"/>
      <c r="B139" s="65"/>
      <c r="C139" s="65" t="s">
        <v>10</v>
      </c>
      <c r="D139" s="65"/>
      <c r="E139" s="157" t="s">
        <v>118</v>
      </c>
      <c r="F139" s="157"/>
      <c r="G139" s="157"/>
      <c r="H139" s="157"/>
      <c r="I139" s="157"/>
      <c r="J139" s="157"/>
      <c r="K139" s="157"/>
      <c r="L139" s="157"/>
      <c r="M139" s="157"/>
      <c r="N139" s="157"/>
      <c r="O139" s="157"/>
      <c r="P139" s="157"/>
      <c r="Q139" s="157"/>
      <c r="R139" s="157"/>
      <c r="S139" s="157"/>
      <c r="T139" s="157"/>
      <c r="U139" s="157"/>
      <c r="V139" s="157"/>
      <c r="W139" s="157"/>
      <c r="X139" s="157"/>
      <c r="Y139" s="157"/>
      <c r="Z139" s="157"/>
      <c r="AA139" s="157"/>
      <c r="AB139" s="157"/>
      <c r="AC139" s="157"/>
      <c r="AD139" s="157"/>
      <c r="AE139" s="157"/>
      <c r="AF139" s="157"/>
      <c r="AG139" s="157"/>
      <c r="AH139" s="157"/>
      <c r="AI139" s="157"/>
      <c r="AJ139" s="157"/>
      <c r="AK139" s="157"/>
      <c r="AL139" s="157"/>
      <c r="AM139" s="157"/>
      <c r="AN139" s="157"/>
      <c r="AO139" s="157"/>
      <c r="AP139" s="157"/>
      <c r="AQ139" s="65"/>
      <c r="AR139" s="65"/>
      <c r="AS139" s="65"/>
      <c r="AV139" s="273"/>
      <c r="AW139" s="274"/>
      <c r="AX139" s="274"/>
      <c r="AY139" s="274"/>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c r="BT139" s="274"/>
    </row>
    <row r="140" spans="1:74" ht="18" customHeight="1" x14ac:dyDescent="0.15">
      <c r="A140" s="65"/>
      <c r="B140" s="65"/>
      <c r="C140" s="65" t="s">
        <v>10</v>
      </c>
      <c r="D140" s="65"/>
      <c r="E140" s="157" t="s">
        <v>119</v>
      </c>
      <c r="F140" s="157"/>
      <c r="G140" s="157"/>
      <c r="H140" s="157"/>
      <c r="I140" s="157"/>
      <c r="J140" s="157"/>
      <c r="K140" s="157"/>
      <c r="L140" s="157"/>
      <c r="M140" s="157"/>
      <c r="N140" s="157"/>
      <c r="O140" s="157"/>
      <c r="P140" s="157"/>
      <c r="Q140" s="157"/>
      <c r="R140" s="157"/>
      <c r="S140" s="157"/>
      <c r="T140" s="157"/>
      <c r="U140" s="157"/>
      <c r="V140" s="157"/>
      <c r="W140" s="157"/>
      <c r="X140" s="157"/>
      <c r="Y140" s="157"/>
      <c r="Z140" s="157"/>
      <c r="AA140" s="157"/>
      <c r="AB140" s="157"/>
      <c r="AC140" s="157"/>
      <c r="AD140" s="157"/>
      <c r="AE140" s="157"/>
      <c r="AF140" s="157"/>
      <c r="AG140" s="157"/>
      <c r="AH140" s="157"/>
      <c r="AI140" s="157"/>
      <c r="AJ140" s="157"/>
      <c r="AK140" s="157"/>
      <c r="AL140" s="157"/>
      <c r="AM140" s="157"/>
      <c r="AN140" s="157"/>
      <c r="AO140" s="157"/>
      <c r="AP140" s="65"/>
      <c r="AQ140" s="65"/>
      <c r="AR140" s="65"/>
      <c r="AS140" s="65"/>
      <c r="AV140" s="273"/>
      <c r="AW140" s="274"/>
      <c r="AX140" s="274"/>
      <c r="AY140" s="274"/>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c r="BT140" s="274"/>
    </row>
    <row r="141" spans="1:74" ht="18" customHeight="1" x14ac:dyDescent="0.15">
      <c r="A141" s="65"/>
      <c r="B141" s="65"/>
      <c r="C141" s="65" t="s">
        <v>10</v>
      </c>
      <c r="D141" s="65"/>
      <c r="E141" s="157" t="s">
        <v>120</v>
      </c>
      <c r="F141" s="157"/>
      <c r="G141" s="157"/>
      <c r="H141" s="157"/>
      <c r="I141" s="157"/>
      <c r="J141" s="157"/>
      <c r="K141" s="157"/>
      <c r="L141" s="157"/>
      <c r="M141" s="157"/>
      <c r="N141" s="157"/>
      <c r="O141" s="157"/>
      <c r="P141" s="157"/>
      <c r="Q141" s="157"/>
      <c r="R141" s="157"/>
      <c r="S141" s="157"/>
      <c r="T141" s="157"/>
      <c r="U141" s="157"/>
      <c r="V141" s="157"/>
      <c r="W141" s="157"/>
      <c r="X141" s="157"/>
      <c r="Y141" s="157"/>
      <c r="Z141" s="157"/>
      <c r="AA141" s="157"/>
      <c r="AB141" s="157"/>
      <c r="AC141" s="157"/>
      <c r="AD141" s="157"/>
      <c r="AE141" s="157"/>
      <c r="AF141" s="157"/>
      <c r="AG141" s="157"/>
      <c r="AH141" s="157"/>
      <c r="AI141" s="157"/>
      <c r="AJ141" s="157"/>
      <c r="AK141" s="157"/>
      <c r="AL141" s="157"/>
      <c r="AM141" s="157"/>
      <c r="AN141" s="157"/>
      <c r="AO141" s="157"/>
      <c r="AP141" s="65"/>
      <c r="AQ141" s="65"/>
      <c r="AR141" s="65"/>
      <c r="AS141" s="65"/>
      <c r="AV141" s="273"/>
      <c r="AW141" s="274"/>
      <c r="AX141" s="274"/>
      <c r="AY141" s="274"/>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c r="BT141" s="274"/>
    </row>
    <row r="142" spans="1:74" ht="15" customHeight="1" x14ac:dyDescent="0.15">
      <c r="A142" s="65"/>
      <c r="B142" s="65"/>
      <c r="C142" s="65" t="s">
        <v>10</v>
      </c>
      <c r="D142" s="65"/>
      <c r="E142" s="157" t="s">
        <v>121</v>
      </c>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c r="AC142" s="157"/>
      <c r="AD142" s="157"/>
      <c r="AE142" s="157"/>
      <c r="AF142" s="157"/>
      <c r="AG142" s="157"/>
      <c r="AH142" s="157"/>
      <c r="AI142" s="157"/>
      <c r="AJ142" s="157"/>
      <c r="AK142" s="157"/>
      <c r="AL142" s="157"/>
      <c r="AM142" s="157"/>
      <c r="AN142" s="157"/>
      <c r="AO142" s="157"/>
      <c r="AP142" s="157"/>
      <c r="AQ142" s="65"/>
      <c r="AR142" s="65"/>
      <c r="AS142" s="65"/>
      <c r="AV142" s="273"/>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c r="BT142" s="274"/>
    </row>
    <row r="143" spans="1:74" ht="18" customHeight="1" x14ac:dyDescent="0.15">
      <c r="A143" s="65"/>
      <c r="B143" s="65"/>
      <c r="C143" s="65"/>
      <c r="D143" s="65"/>
      <c r="E143" s="157" t="s">
        <v>122</v>
      </c>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c r="AC143" s="157"/>
      <c r="AD143" s="157"/>
      <c r="AE143" s="157"/>
      <c r="AF143" s="157"/>
      <c r="AG143" s="157"/>
      <c r="AH143" s="157"/>
      <c r="AI143" s="157"/>
      <c r="AJ143" s="157"/>
      <c r="AK143" s="157"/>
      <c r="AL143" s="157"/>
      <c r="AM143" s="157"/>
      <c r="AN143" s="157"/>
      <c r="AO143" s="157"/>
      <c r="AP143" s="157"/>
      <c r="AQ143" s="65"/>
      <c r="AR143" s="65"/>
      <c r="AS143" s="65"/>
      <c r="AV143" s="273"/>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c r="BT143" s="274"/>
    </row>
    <row r="144" spans="1:74" s="36" customFormat="1" ht="26.25" customHeight="1" x14ac:dyDescent="0.15">
      <c r="A144" s="73"/>
      <c r="B144" s="73"/>
      <c r="C144" s="73" t="s">
        <v>10</v>
      </c>
      <c r="D144" s="73"/>
      <c r="E144" s="187" t="s">
        <v>123</v>
      </c>
      <c r="F144" s="187"/>
      <c r="G144" s="187"/>
      <c r="H144" s="187"/>
      <c r="I144" s="187"/>
      <c r="J144" s="187"/>
      <c r="K144" s="187"/>
      <c r="L144" s="187"/>
      <c r="M144" s="187"/>
      <c r="N144" s="187"/>
      <c r="O144" s="187"/>
      <c r="P144" s="187"/>
      <c r="Q144" s="187"/>
      <c r="R144" s="187"/>
      <c r="S144" s="187"/>
      <c r="T144" s="187"/>
      <c r="U144" s="187"/>
      <c r="V144" s="187"/>
      <c r="W144" s="187"/>
      <c r="X144" s="187"/>
      <c r="Y144" s="187"/>
      <c r="Z144" s="187"/>
      <c r="AA144" s="187"/>
      <c r="AB144" s="187"/>
      <c r="AC144" s="187"/>
      <c r="AD144" s="187"/>
      <c r="AE144" s="187"/>
      <c r="AF144" s="187"/>
      <c r="AG144" s="187"/>
      <c r="AH144" s="187"/>
      <c r="AI144" s="187"/>
      <c r="AJ144" s="187"/>
      <c r="AK144" s="187"/>
      <c r="AL144" s="187"/>
      <c r="AM144" s="187"/>
      <c r="AN144" s="187"/>
      <c r="AO144" s="187"/>
      <c r="AP144" s="73"/>
      <c r="AQ144" s="73"/>
      <c r="AR144" s="73"/>
      <c r="AS144" s="73"/>
      <c r="AV144" s="273"/>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c r="BT144" s="274"/>
    </row>
    <row r="145" spans="1:72" s="36" customFormat="1" ht="18" customHeight="1" x14ac:dyDescent="0.15">
      <c r="A145" s="73"/>
      <c r="B145" s="73"/>
      <c r="C145" s="73"/>
      <c r="D145" s="73"/>
      <c r="E145" s="187" t="s">
        <v>124</v>
      </c>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73"/>
      <c r="AN145" s="73"/>
      <c r="AO145" s="73"/>
      <c r="AP145" s="73"/>
      <c r="AQ145" s="73"/>
      <c r="AR145" s="73"/>
      <c r="AS145" s="73"/>
      <c r="AV145" s="273"/>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c r="BT145" s="274"/>
    </row>
    <row r="146" spans="1:72" ht="18" customHeight="1" x14ac:dyDescent="0.15">
      <c r="A146" s="65"/>
      <c r="B146" s="65"/>
      <c r="C146" s="65" t="s">
        <v>10</v>
      </c>
      <c r="D146" s="65"/>
      <c r="E146" s="157" t="s">
        <v>125</v>
      </c>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c r="AC146" s="157"/>
      <c r="AD146" s="157"/>
      <c r="AE146" s="157"/>
      <c r="AF146" s="157"/>
      <c r="AG146" s="157"/>
      <c r="AH146" s="157"/>
      <c r="AI146" s="157"/>
      <c r="AJ146" s="157"/>
      <c r="AK146" s="157"/>
      <c r="AL146" s="157"/>
      <c r="AM146" s="157"/>
      <c r="AN146" s="157"/>
      <c r="AO146" s="65"/>
      <c r="AP146" s="65"/>
      <c r="AQ146" s="65"/>
      <c r="AR146" s="65"/>
      <c r="AS146" s="65"/>
      <c r="AV146" s="273"/>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c r="BT146" s="274"/>
    </row>
    <row r="147" spans="1:72" ht="18" customHeight="1" x14ac:dyDescent="0.15">
      <c r="A147" s="65"/>
      <c r="B147" s="65"/>
      <c r="C147" s="65" t="s">
        <v>10</v>
      </c>
      <c r="D147" s="65"/>
      <c r="E147" s="157" t="s">
        <v>126</v>
      </c>
      <c r="F147" s="157"/>
      <c r="G147" s="157"/>
      <c r="H147" s="157"/>
      <c r="I147" s="157"/>
      <c r="J147" s="157"/>
      <c r="K147" s="157"/>
      <c r="L147" s="157"/>
      <c r="M147" s="157"/>
      <c r="N147" s="157"/>
      <c r="O147" s="157"/>
      <c r="P147" s="157"/>
      <c r="Q147" s="157"/>
      <c r="R147" s="157"/>
      <c r="S147" s="157"/>
      <c r="T147" s="157"/>
      <c r="U147" s="157"/>
      <c r="V147" s="157"/>
      <c r="W147" s="157"/>
      <c r="X147" s="157"/>
      <c r="Y147" s="157"/>
      <c r="Z147" s="157"/>
      <c r="AA147" s="157"/>
      <c r="AB147" s="157"/>
      <c r="AC147" s="157"/>
      <c r="AD147" s="157"/>
      <c r="AE147" s="157"/>
      <c r="AF147" s="157"/>
      <c r="AG147" s="157"/>
      <c r="AH147" s="157"/>
      <c r="AI147" s="157"/>
      <c r="AJ147" s="157"/>
      <c r="AK147" s="157"/>
      <c r="AL147" s="157"/>
      <c r="AM147" s="65"/>
      <c r="AN147" s="65"/>
      <c r="AO147" s="65"/>
      <c r="AP147" s="65"/>
      <c r="AQ147" s="65"/>
      <c r="AR147" s="65"/>
      <c r="AS147" s="65"/>
      <c r="AV147" s="273"/>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c r="BT147" s="274"/>
    </row>
    <row r="148" spans="1:72" ht="18" customHeight="1" x14ac:dyDescent="0.15">
      <c r="A148" s="65"/>
      <c r="B148" s="65"/>
      <c r="C148" s="65"/>
      <c r="D148" s="65"/>
      <c r="E148" s="157" t="s">
        <v>127</v>
      </c>
      <c r="F148" s="157"/>
      <c r="G148" s="157"/>
      <c r="H148" s="157"/>
      <c r="I148" s="157"/>
      <c r="J148" s="157"/>
      <c r="K148" s="157"/>
      <c r="L148" s="157"/>
      <c r="M148" s="157"/>
      <c r="N148" s="157"/>
      <c r="O148" s="157"/>
      <c r="P148" s="157"/>
      <c r="Q148" s="157"/>
      <c r="R148" s="157"/>
      <c r="S148" s="157"/>
      <c r="T148" s="157"/>
      <c r="U148" s="157"/>
      <c r="V148" s="157"/>
      <c r="W148" s="157"/>
      <c r="X148" s="157"/>
      <c r="Y148" s="157"/>
      <c r="Z148" s="157"/>
      <c r="AA148" s="157"/>
      <c r="AB148" s="157"/>
      <c r="AC148" s="157"/>
      <c r="AD148" s="157"/>
      <c r="AE148" s="157"/>
      <c r="AF148" s="157"/>
      <c r="AG148" s="157"/>
      <c r="AH148" s="157"/>
      <c r="AI148" s="157"/>
      <c r="AJ148" s="157"/>
      <c r="AK148" s="157"/>
      <c r="AL148" s="157"/>
      <c r="AM148" s="157"/>
      <c r="AN148" s="65"/>
      <c r="AO148" s="65"/>
      <c r="AP148" s="65"/>
      <c r="AQ148" s="65"/>
      <c r="AR148" s="65"/>
      <c r="AS148" s="65"/>
      <c r="AV148" s="273"/>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c r="BT148" s="274"/>
    </row>
    <row r="149" spans="1:72" ht="18.600000000000001" customHeight="1" x14ac:dyDescent="0.15">
      <c r="A149" s="65"/>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V149" s="273"/>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c r="BT149" s="274"/>
    </row>
    <row r="150" spans="1:72" ht="18.600000000000001" customHeight="1" x14ac:dyDescent="0.15">
      <c r="A150" s="65"/>
      <c r="B150" s="14" t="s">
        <v>5</v>
      </c>
      <c r="C150" s="79">
        <v>2</v>
      </c>
      <c r="D150" s="79" t="s">
        <v>15</v>
      </c>
      <c r="E150" s="157" t="s">
        <v>128</v>
      </c>
      <c r="F150" s="157"/>
      <c r="G150" s="157"/>
      <c r="H150" s="157"/>
      <c r="I150" s="157"/>
      <c r="J150" s="157"/>
      <c r="K150" s="157"/>
      <c r="L150" s="157"/>
      <c r="M150" s="157"/>
      <c r="N150" s="157"/>
      <c r="O150" s="157"/>
      <c r="P150" s="157"/>
      <c r="Q150" s="157"/>
      <c r="R150" s="157"/>
      <c r="S150" s="157"/>
      <c r="T150" s="157"/>
      <c r="U150" s="157"/>
      <c r="V150" s="157"/>
      <c r="W150" s="157"/>
      <c r="X150" s="157"/>
      <c r="Y150" s="157"/>
      <c r="Z150" s="157"/>
      <c r="AA150" s="157"/>
      <c r="AB150" s="157"/>
      <c r="AC150" s="157"/>
      <c r="AD150" s="157"/>
      <c r="AE150" s="157"/>
      <c r="AF150" s="157"/>
      <c r="AG150" s="157"/>
      <c r="AH150" s="70"/>
      <c r="AI150" s="70"/>
      <c r="AJ150" s="65"/>
      <c r="AK150" s="65"/>
      <c r="AL150" s="65"/>
      <c r="AM150" s="65"/>
      <c r="AN150" s="65"/>
      <c r="AO150" s="65"/>
      <c r="AP150" s="65"/>
      <c r="AQ150" s="65"/>
      <c r="AR150" s="65"/>
      <c r="AV150" s="273"/>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c r="BT150" s="274"/>
    </row>
    <row r="151" spans="1:72" ht="18.600000000000001" customHeight="1" x14ac:dyDescent="0.15">
      <c r="A151" s="65"/>
      <c r="B151" s="65"/>
      <c r="C151" s="65"/>
      <c r="D151" s="65"/>
      <c r="E151" s="158"/>
      <c r="F151" s="158"/>
      <c r="G151" s="158"/>
      <c r="H151" s="158"/>
      <c r="I151" s="158"/>
      <c r="J151" s="158"/>
      <c r="K151" s="158"/>
      <c r="L151" s="158"/>
      <c r="M151" s="158"/>
      <c r="N151" s="158"/>
      <c r="O151" s="158"/>
      <c r="P151" s="158"/>
      <c r="Q151" s="158"/>
      <c r="R151" s="158"/>
      <c r="S151" s="158"/>
      <c r="T151" s="158"/>
      <c r="U151" s="158"/>
      <c r="V151" s="65"/>
      <c r="W151" s="65"/>
      <c r="X151" s="65"/>
      <c r="Y151" s="65"/>
      <c r="Z151" s="65"/>
      <c r="AA151" s="65"/>
      <c r="AB151" s="65"/>
      <c r="AC151" s="65"/>
      <c r="AD151" s="65"/>
      <c r="AE151" s="65"/>
      <c r="AF151" s="65"/>
      <c r="AG151" s="65"/>
      <c r="AH151" s="65"/>
      <c r="AI151" s="65"/>
      <c r="AJ151" s="65"/>
      <c r="AK151" s="65"/>
      <c r="AL151" s="65"/>
      <c r="AM151" s="65"/>
      <c r="AN151" s="65"/>
      <c r="AO151" s="65"/>
      <c r="AV151" s="273"/>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c r="BT151" s="274"/>
    </row>
    <row r="152" spans="1:72" ht="18.600000000000001" customHeight="1" x14ac:dyDescent="0.15">
      <c r="A152" s="65"/>
      <c r="B152" s="65"/>
      <c r="C152" s="65"/>
      <c r="D152" s="65"/>
      <c r="E152" s="70"/>
      <c r="F152" s="70"/>
      <c r="G152" s="70"/>
      <c r="H152" s="70"/>
      <c r="I152" s="70"/>
      <c r="J152" s="70"/>
      <c r="K152" s="70"/>
      <c r="L152" s="70"/>
      <c r="M152" s="70"/>
      <c r="N152" s="70"/>
      <c r="O152" s="70"/>
      <c r="P152" s="70"/>
      <c r="Q152" s="70"/>
      <c r="R152" s="70"/>
      <c r="S152" s="70"/>
      <c r="T152" s="70"/>
      <c r="U152" s="70"/>
      <c r="V152" s="65"/>
      <c r="W152" s="65"/>
      <c r="X152" s="65"/>
      <c r="Y152" s="65"/>
      <c r="Z152" s="65"/>
      <c r="AA152" s="65"/>
      <c r="AB152" s="65"/>
      <c r="AC152" s="65"/>
      <c r="AD152" s="65"/>
      <c r="AE152" s="65"/>
      <c r="AF152" s="65"/>
      <c r="AG152" s="65"/>
      <c r="AH152" s="65"/>
      <c r="AI152" s="65"/>
      <c r="AJ152" s="65"/>
      <c r="AK152" s="65"/>
      <c r="AL152" s="65"/>
      <c r="AM152" s="65"/>
      <c r="AN152" s="65"/>
      <c r="AO152" s="65"/>
      <c r="AV152" s="273"/>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c r="BT152" s="274"/>
    </row>
    <row r="153" spans="1:72" ht="18.600000000000001" customHeight="1" x14ac:dyDescent="0.15">
      <c r="A153" s="65"/>
      <c r="B153" s="65"/>
      <c r="C153" s="4"/>
      <c r="D153" s="5"/>
      <c r="E153" s="5"/>
      <c r="F153" s="5"/>
      <c r="G153" s="5"/>
      <c r="H153" s="6"/>
      <c r="I153" s="1" t="s">
        <v>129</v>
      </c>
      <c r="J153" s="78"/>
      <c r="K153" s="78"/>
      <c r="L153" s="78"/>
      <c r="M153" s="78"/>
      <c r="N153" s="78"/>
      <c r="O153" s="78"/>
      <c r="P153" s="78"/>
      <c r="Q153" s="78"/>
      <c r="R153" s="78"/>
      <c r="S153" s="78"/>
      <c r="T153" s="78"/>
      <c r="U153" s="78"/>
      <c r="V153" s="78"/>
      <c r="W153" s="78"/>
      <c r="X153" s="58"/>
      <c r="Y153" s="63"/>
      <c r="Z153" s="63"/>
      <c r="AA153" s="33"/>
      <c r="AB153" s="33"/>
      <c r="AC153" s="33"/>
      <c r="AD153" s="33"/>
      <c r="AE153" s="33"/>
      <c r="AF153" s="33"/>
      <c r="AG153" s="33"/>
      <c r="AH153" s="33"/>
      <c r="AI153" s="33"/>
      <c r="AJ153" s="33"/>
      <c r="AK153" s="33"/>
      <c r="AL153" s="33"/>
      <c r="AM153" s="33"/>
      <c r="AN153" s="33"/>
      <c r="AO153" s="33"/>
      <c r="AP153" s="33"/>
      <c r="AQ153" s="33"/>
      <c r="AR153" s="33"/>
      <c r="AS153" s="79"/>
      <c r="AV153" s="273"/>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c r="BT153" s="274"/>
    </row>
    <row r="154" spans="1:72" ht="18.600000000000001" customHeight="1" x14ac:dyDescent="0.15">
      <c r="A154" s="65"/>
      <c r="B154" s="65"/>
      <c r="C154" s="7"/>
      <c r="D154" s="79"/>
      <c r="E154" s="79"/>
      <c r="F154" s="79"/>
      <c r="G154" s="79"/>
      <c r="H154" s="8"/>
      <c r="I154" s="171" t="s">
        <v>130</v>
      </c>
      <c r="J154" s="172"/>
      <c r="K154" s="172"/>
      <c r="L154" s="2"/>
      <c r="M154" s="2"/>
      <c r="N154" s="2"/>
      <c r="O154" s="2"/>
      <c r="P154" s="2"/>
      <c r="Q154" s="2"/>
      <c r="R154" s="2"/>
      <c r="S154" s="2"/>
      <c r="T154" s="2"/>
      <c r="U154" s="2"/>
      <c r="V154" s="2"/>
      <c r="W154" s="2"/>
      <c r="X154" s="58"/>
      <c r="Y154" s="63"/>
      <c r="Z154" s="63"/>
      <c r="AA154" s="52"/>
      <c r="AB154" s="52"/>
      <c r="AC154" s="52"/>
      <c r="AD154" s="63"/>
      <c r="AE154" s="63"/>
      <c r="AF154" s="63"/>
      <c r="AG154" s="63"/>
      <c r="AH154" s="63"/>
      <c r="AI154" s="63"/>
      <c r="AJ154" s="63"/>
      <c r="AK154" s="63"/>
      <c r="AL154" s="63"/>
      <c r="AM154" s="63"/>
      <c r="AN154" s="63"/>
      <c r="AO154" s="63"/>
      <c r="AP154" s="63"/>
      <c r="AQ154" s="63"/>
      <c r="AR154" s="63"/>
      <c r="AS154" s="79"/>
      <c r="AV154" s="273"/>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c r="BT154" s="274"/>
    </row>
    <row r="155" spans="1:72" ht="18.600000000000001" customHeight="1" x14ac:dyDescent="0.15">
      <c r="A155" s="65"/>
      <c r="B155" s="65"/>
      <c r="C155" s="7"/>
      <c r="D155" s="79"/>
      <c r="E155" s="79"/>
      <c r="F155" s="79"/>
      <c r="G155" s="79"/>
      <c r="H155" s="8"/>
      <c r="I155" s="136"/>
      <c r="J155" s="137"/>
      <c r="K155" s="137"/>
      <c r="L155" s="3" t="s">
        <v>131</v>
      </c>
      <c r="M155" s="3"/>
      <c r="N155" s="3"/>
      <c r="O155" s="3"/>
      <c r="P155" s="3"/>
      <c r="Q155" s="3"/>
      <c r="R155" s="3"/>
      <c r="S155" s="3"/>
      <c r="T155" s="3"/>
      <c r="U155" s="3"/>
      <c r="V155" s="3"/>
      <c r="W155" s="3"/>
      <c r="X155" s="71"/>
      <c r="Y155" s="72"/>
      <c r="Z155" s="72"/>
      <c r="AA155" s="52"/>
      <c r="AB155" s="52"/>
      <c r="AC155" s="52"/>
      <c r="AD155" s="52"/>
      <c r="AE155" s="52"/>
      <c r="AF155" s="52"/>
      <c r="AG155" s="52"/>
      <c r="AH155" s="52"/>
      <c r="AI155" s="52"/>
      <c r="AJ155" s="52"/>
      <c r="AK155" s="52"/>
      <c r="AL155" s="52"/>
      <c r="AM155" s="52"/>
      <c r="AN155" s="52"/>
      <c r="AO155" s="52"/>
      <c r="AP155" s="51"/>
      <c r="AQ155" s="51"/>
      <c r="AR155" s="51"/>
      <c r="AS155" s="79"/>
      <c r="AV155" s="273"/>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c r="BT155" s="274"/>
    </row>
    <row r="156" spans="1:72" ht="18.600000000000001" customHeight="1" x14ac:dyDescent="0.15">
      <c r="A156" s="65"/>
      <c r="B156" s="65"/>
      <c r="C156" s="7"/>
      <c r="D156" s="79"/>
      <c r="E156" s="79"/>
      <c r="F156" s="79"/>
      <c r="G156" s="79"/>
      <c r="H156" s="8"/>
      <c r="I156" s="136"/>
      <c r="J156" s="137"/>
      <c r="K156" s="137"/>
      <c r="L156" s="173" t="s">
        <v>132</v>
      </c>
      <c r="M156" s="174"/>
      <c r="N156" s="175"/>
      <c r="O156" s="173" t="s">
        <v>133</v>
      </c>
      <c r="P156" s="174"/>
      <c r="Q156" s="175"/>
      <c r="R156" s="182" t="s">
        <v>134</v>
      </c>
      <c r="S156" s="172"/>
      <c r="T156" s="172"/>
      <c r="U156" s="67"/>
      <c r="V156" s="67"/>
      <c r="W156" s="67"/>
      <c r="X156" s="7"/>
      <c r="Y156" s="79"/>
      <c r="Z156" s="79"/>
      <c r="AA156" s="52"/>
      <c r="AB156" s="52"/>
      <c r="AC156" s="52"/>
      <c r="AD156" s="52"/>
      <c r="AE156" s="52"/>
      <c r="AF156" s="52"/>
      <c r="AG156" s="52"/>
      <c r="AH156" s="52"/>
      <c r="AI156" s="52"/>
      <c r="AJ156" s="52"/>
      <c r="AK156" s="52"/>
      <c r="AL156" s="52"/>
      <c r="AM156" s="52"/>
      <c r="AN156" s="52"/>
      <c r="AO156" s="52"/>
      <c r="AP156" s="51"/>
      <c r="AQ156" s="51"/>
      <c r="AR156" s="51"/>
      <c r="AS156" s="65"/>
      <c r="AV156" s="273"/>
      <c r="AW156" s="274"/>
      <c r="AX156" s="274"/>
      <c r="AY156" s="274"/>
      <c r="AZ156" s="274"/>
      <c r="BA156" s="274"/>
      <c r="BB156" s="274"/>
      <c r="BC156" s="274"/>
      <c r="BD156" s="274"/>
      <c r="BE156" s="274"/>
      <c r="BF156" s="274"/>
      <c r="BG156" s="274"/>
      <c r="BH156" s="274"/>
      <c r="BI156" s="274"/>
      <c r="BJ156" s="274"/>
      <c r="BK156" s="274"/>
      <c r="BL156" s="274"/>
      <c r="BM156" s="274"/>
      <c r="BN156" s="274"/>
      <c r="BO156" s="274"/>
      <c r="BP156" s="274"/>
      <c r="BQ156" s="274"/>
      <c r="BR156" s="274"/>
      <c r="BS156" s="274"/>
      <c r="BT156" s="274"/>
    </row>
    <row r="157" spans="1:72" ht="18.600000000000001" customHeight="1" x14ac:dyDescent="0.15">
      <c r="A157" s="65"/>
      <c r="B157" s="65"/>
      <c r="C157" s="7"/>
      <c r="D157" s="79"/>
      <c r="E157" s="79"/>
      <c r="F157" s="79"/>
      <c r="G157" s="79"/>
      <c r="H157" s="8"/>
      <c r="I157" s="136"/>
      <c r="J157" s="137"/>
      <c r="K157" s="137"/>
      <c r="L157" s="176"/>
      <c r="M157" s="177"/>
      <c r="N157" s="178"/>
      <c r="O157" s="176"/>
      <c r="P157" s="177"/>
      <c r="Q157" s="178"/>
      <c r="R157" s="183"/>
      <c r="S157" s="137"/>
      <c r="T157" s="137"/>
      <c r="U157" s="142" t="s">
        <v>135</v>
      </c>
      <c r="V157" s="143"/>
      <c r="W157" s="143"/>
      <c r="X157" s="45"/>
      <c r="Y157" s="74"/>
      <c r="Z157" s="74"/>
      <c r="AA157" s="52"/>
      <c r="AB157" s="52"/>
      <c r="AC157" s="52"/>
      <c r="AD157" s="52"/>
      <c r="AE157" s="52"/>
      <c r="AF157" s="52"/>
      <c r="AG157" s="52"/>
      <c r="AH157" s="52"/>
      <c r="AI157" s="52"/>
      <c r="AJ157" s="52"/>
      <c r="AK157" s="52"/>
      <c r="AL157" s="52"/>
      <c r="AM157" s="52"/>
      <c r="AN157" s="52"/>
      <c r="AO157" s="52"/>
      <c r="AP157" s="53"/>
      <c r="AQ157" s="53"/>
      <c r="AR157" s="53"/>
      <c r="AS157" s="65"/>
      <c r="AV157" s="273"/>
      <c r="AW157" s="274"/>
      <c r="AX157" s="274"/>
      <c r="AY157" s="274"/>
      <c r="AZ157" s="274"/>
      <c r="BA157" s="274"/>
      <c r="BB157" s="274"/>
      <c r="BC157" s="274"/>
      <c r="BD157" s="274"/>
      <c r="BE157" s="274"/>
      <c r="BF157" s="274"/>
      <c r="BG157" s="274"/>
      <c r="BH157" s="274"/>
      <c r="BI157" s="274"/>
      <c r="BJ157" s="274"/>
      <c r="BK157" s="274"/>
      <c r="BL157" s="274"/>
      <c r="BM157" s="274"/>
      <c r="BN157" s="274"/>
      <c r="BO157" s="274"/>
      <c r="BP157" s="274"/>
      <c r="BQ157" s="274"/>
      <c r="BR157" s="274"/>
      <c r="BS157" s="274"/>
      <c r="BT157" s="274"/>
    </row>
    <row r="158" spans="1:72" ht="18.600000000000001" customHeight="1" x14ac:dyDescent="0.15">
      <c r="A158" s="65"/>
      <c r="B158" s="65"/>
      <c r="C158" s="7"/>
      <c r="D158" s="79"/>
      <c r="E158" s="79"/>
      <c r="F158" s="79"/>
      <c r="G158" s="79"/>
      <c r="H158" s="8"/>
      <c r="I158" s="136"/>
      <c r="J158" s="137"/>
      <c r="K158" s="137"/>
      <c r="L158" s="176"/>
      <c r="M158" s="177"/>
      <c r="N158" s="178"/>
      <c r="O158" s="176"/>
      <c r="P158" s="177"/>
      <c r="Q158" s="178"/>
      <c r="R158" s="183"/>
      <c r="S158" s="137"/>
      <c r="T158" s="137"/>
      <c r="U158" s="145"/>
      <c r="V158" s="146"/>
      <c r="W158" s="146"/>
      <c r="X158" s="45"/>
      <c r="Y158" s="74"/>
      <c r="Z158" s="74"/>
      <c r="AA158" s="52"/>
      <c r="AB158" s="52"/>
      <c r="AC158" s="52"/>
      <c r="AD158" s="52"/>
      <c r="AE158" s="52"/>
      <c r="AF158" s="52"/>
      <c r="AG158" s="52"/>
      <c r="AH158" s="52"/>
      <c r="AI158" s="52"/>
      <c r="AJ158" s="52"/>
      <c r="AK158" s="52"/>
      <c r="AL158" s="52"/>
      <c r="AM158" s="52"/>
      <c r="AN158" s="52"/>
      <c r="AO158" s="52"/>
      <c r="AP158" s="53"/>
      <c r="AQ158" s="53"/>
      <c r="AR158" s="53"/>
      <c r="AS158" s="65"/>
      <c r="AV158" s="273"/>
      <c r="AW158" s="274"/>
      <c r="AX158" s="274"/>
      <c r="AY158" s="274"/>
      <c r="AZ158" s="274"/>
      <c r="BA158" s="274"/>
      <c r="BB158" s="274"/>
      <c r="BC158" s="274"/>
      <c r="BD158" s="274"/>
      <c r="BE158" s="274"/>
      <c r="BF158" s="274"/>
      <c r="BG158" s="274"/>
      <c r="BH158" s="274"/>
      <c r="BI158" s="274"/>
      <c r="BJ158" s="274"/>
      <c r="BK158" s="274"/>
      <c r="BL158" s="274"/>
      <c r="BM158" s="274"/>
      <c r="BN158" s="274"/>
      <c r="BO158" s="274"/>
      <c r="BP158" s="274"/>
      <c r="BQ158" s="274"/>
      <c r="BR158" s="274"/>
      <c r="BS158" s="274"/>
      <c r="BT158" s="274"/>
    </row>
    <row r="159" spans="1:72" ht="18.600000000000001" customHeight="1" x14ac:dyDescent="0.15">
      <c r="A159" s="65"/>
      <c r="B159" s="65"/>
      <c r="C159" s="9"/>
      <c r="D159" s="10"/>
      <c r="E159" s="10"/>
      <c r="F159" s="10"/>
      <c r="G159" s="10"/>
      <c r="H159" s="11"/>
      <c r="I159" s="138"/>
      <c r="J159" s="139"/>
      <c r="K159" s="139"/>
      <c r="L159" s="179"/>
      <c r="M159" s="180"/>
      <c r="N159" s="181"/>
      <c r="O159" s="179"/>
      <c r="P159" s="180"/>
      <c r="Q159" s="181"/>
      <c r="R159" s="184"/>
      <c r="S159" s="139"/>
      <c r="T159" s="139"/>
      <c r="U159" s="185"/>
      <c r="V159" s="186"/>
      <c r="W159" s="186"/>
      <c r="X159" s="45"/>
      <c r="Y159" s="74"/>
      <c r="Z159" s="74"/>
      <c r="AA159" s="52"/>
      <c r="AB159" s="52"/>
      <c r="AC159" s="52"/>
      <c r="AD159" s="52"/>
      <c r="AE159" s="52"/>
      <c r="AF159" s="52"/>
      <c r="AG159" s="52"/>
      <c r="AH159" s="52"/>
      <c r="AI159" s="52"/>
      <c r="AJ159" s="52"/>
      <c r="AK159" s="52"/>
      <c r="AL159" s="52"/>
      <c r="AM159" s="52"/>
      <c r="AN159" s="52"/>
      <c r="AO159" s="52"/>
      <c r="AP159" s="53"/>
      <c r="AQ159" s="53"/>
      <c r="AR159" s="53"/>
      <c r="AS159" s="65"/>
      <c r="AV159" s="273"/>
      <c r="AW159" s="274"/>
      <c r="AX159" s="274"/>
      <c r="AY159" s="274"/>
      <c r="AZ159" s="274"/>
      <c r="BA159" s="274"/>
      <c r="BB159" s="274"/>
      <c r="BC159" s="274"/>
      <c r="BD159" s="274"/>
      <c r="BE159" s="274"/>
      <c r="BF159" s="274"/>
      <c r="BG159" s="274"/>
      <c r="BH159" s="274"/>
      <c r="BI159" s="274"/>
      <c r="BJ159" s="274"/>
      <c r="BK159" s="274"/>
      <c r="BL159" s="274"/>
      <c r="BM159" s="274"/>
      <c r="BN159" s="274"/>
      <c r="BO159" s="274"/>
      <c r="BP159" s="274"/>
      <c r="BQ159" s="274"/>
      <c r="BR159" s="274"/>
      <c r="BS159" s="274"/>
      <c r="BT159" s="274"/>
    </row>
    <row r="160" spans="1:72" ht="18.600000000000001" customHeight="1" x14ac:dyDescent="0.15">
      <c r="A160" s="65"/>
      <c r="B160" s="65"/>
      <c r="C160" s="188" t="s">
        <v>136</v>
      </c>
      <c r="D160" s="189"/>
      <c r="E160" s="189"/>
      <c r="F160" s="189"/>
      <c r="G160" s="189"/>
      <c r="H160" s="190"/>
      <c r="I160" s="191"/>
      <c r="J160" s="191"/>
      <c r="K160" s="191"/>
      <c r="L160" s="151"/>
      <c r="M160" s="152"/>
      <c r="N160" s="192"/>
      <c r="O160" s="151"/>
      <c r="P160" s="152"/>
      <c r="Q160" s="192"/>
      <c r="R160" s="151"/>
      <c r="S160" s="152"/>
      <c r="T160" s="192"/>
      <c r="U160" s="191"/>
      <c r="V160" s="191"/>
      <c r="W160" s="193"/>
      <c r="X160" s="59"/>
      <c r="Y160" s="43"/>
      <c r="Z160" s="43"/>
      <c r="AA160" s="46"/>
      <c r="AB160" s="46"/>
      <c r="AC160" s="46"/>
      <c r="AD160" s="43"/>
      <c r="AE160" s="43"/>
      <c r="AF160" s="43"/>
      <c r="AG160" s="46"/>
      <c r="AH160" s="46"/>
      <c r="AI160" s="46"/>
      <c r="AJ160" s="43"/>
      <c r="AK160" s="43"/>
      <c r="AL160" s="43"/>
      <c r="AM160" s="46"/>
      <c r="AN160" s="46"/>
      <c r="AO160" s="46"/>
      <c r="AP160" s="46"/>
      <c r="AQ160" s="46"/>
      <c r="AR160" s="46"/>
      <c r="AS160" s="65"/>
      <c r="AV160" s="273" t="str">
        <f>IF(学校コード="","",IF(B_2_1="","普通教室の学校内の教室等数が未入力です。",IF(OR(B_2_11="",B_2_21="",B_2_31="",U160=""),"普通教室に未入力の箇所があります。",IF(B_2_1&lt;B_2_11,"大型提示装置設置教室等数が学校内の教室等数を超えています。　","")&amp;IF(B_2_1&lt;B_2_21,"実物投影機設置教室等数が学校内の教室等数を超えています。　","")&amp;IF(B_2_1&lt;B_2_31,"校内LAN整備済教室等数が学校内の教室等数を超えています。　","")&amp;IF(B_2_31&lt;U160,"普通教室の無線LAN整備済教室等数が普通教室の校内LAN整備済教室等数を超えています。　",""))))</f>
        <v/>
      </c>
      <c r="AW160" s="274"/>
      <c r="AX160" s="274"/>
      <c r="AY160" s="274"/>
      <c r="AZ160" s="274"/>
      <c r="BA160" s="274"/>
      <c r="BB160" s="274"/>
      <c r="BC160" s="274"/>
      <c r="BD160" s="274"/>
      <c r="BE160" s="274"/>
      <c r="BF160" s="274"/>
      <c r="BG160" s="274"/>
      <c r="BH160" s="274"/>
      <c r="BI160" s="274"/>
      <c r="BJ160" s="274"/>
      <c r="BK160" s="274"/>
      <c r="BL160" s="274"/>
      <c r="BM160" s="274"/>
      <c r="BN160" s="274"/>
      <c r="BO160" s="274"/>
      <c r="BP160" s="274"/>
      <c r="BQ160" s="274"/>
      <c r="BR160" s="274"/>
      <c r="BS160" s="274"/>
      <c r="BT160" s="274"/>
    </row>
    <row r="161" spans="1:72" ht="18.600000000000001" customHeight="1" x14ac:dyDescent="0.15">
      <c r="A161" s="65"/>
      <c r="B161" s="65"/>
      <c r="C161" s="188" t="s">
        <v>137</v>
      </c>
      <c r="D161" s="189"/>
      <c r="E161" s="189"/>
      <c r="F161" s="189"/>
      <c r="G161" s="189"/>
      <c r="H161" s="190"/>
      <c r="I161" s="191"/>
      <c r="J161" s="191"/>
      <c r="K161" s="191"/>
      <c r="L161" s="151"/>
      <c r="M161" s="152"/>
      <c r="N161" s="192"/>
      <c r="O161" s="151"/>
      <c r="P161" s="152"/>
      <c r="Q161" s="192"/>
      <c r="R161" s="151"/>
      <c r="S161" s="152"/>
      <c r="T161" s="192"/>
      <c r="U161" s="191"/>
      <c r="V161" s="191"/>
      <c r="W161" s="193"/>
      <c r="X161" s="59"/>
      <c r="Y161" s="43"/>
      <c r="Z161" s="43"/>
      <c r="AA161" s="46"/>
      <c r="AB161" s="46"/>
      <c r="AC161" s="46"/>
      <c r="AD161" s="43"/>
      <c r="AE161" s="43"/>
      <c r="AF161" s="43"/>
      <c r="AG161" s="46"/>
      <c r="AH161" s="46"/>
      <c r="AI161" s="46"/>
      <c r="AJ161" s="43"/>
      <c r="AK161" s="43"/>
      <c r="AL161" s="43"/>
      <c r="AM161" s="46"/>
      <c r="AN161" s="46"/>
      <c r="AO161" s="46"/>
      <c r="AP161" s="46"/>
      <c r="AQ161" s="46"/>
      <c r="AR161" s="46"/>
      <c r="AS161" s="65"/>
      <c r="AV161" s="273" t="str">
        <f>IF(学校コード="","",IF(B_2_2="","特別教室の学校内の教室等数が未入力です。",IF(OR(B_2_12="",B_2_22="",B_2_32="",U161=""),"特別教室に未入力の箇所があります。",IF(B_2_2&lt;B_2_12,"大型提示装置設置教室等数が学校内の教室等数を超えています。　","")&amp;IF(B_2_2&lt;B_2_22,"実物投影機設置教室等数が学校内の教室等数を超えています。　","")&amp;IF(B_2_2&lt;B_2_32,"校内LAN整備済教室等数が学校内の教室等数を超えています。　","")&amp;IF(B_2_32&lt;U161,"特別教室の無線LAN整備済教室等数が特別教室の校内LAN整備済教室等数を超えています。　",""))))</f>
        <v/>
      </c>
      <c r="AW161" s="274"/>
      <c r="AX161" s="274"/>
      <c r="AY161" s="274"/>
      <c r="AZ161" s="274"/>
      <c r="BA161" s="274"/>
      <c r="BB161" s="274"/>
      <c r="BC161" s="274"/>
      <c r="BD161" s="274"/>
      <c r="BE161" s="274"/>
      <c r="BF161" s="274"/>
      <c r="BG161" s="274"/>
      <c r="BH161" s="274"/>
      <c r="BI161" s="274"/>
      <c r="BJ161" s="274"/>
      <c r="BK161" s="274"/>
      <c r="BL161" s="274"/>
      <c r="BM161" s="274"/>
      <c r="BN161" s="274"/>
      <c r="BO161" s="274"/>
      <c r="BP161" s="274"/>
      <c r="BQ161" s="274"/>
      <c r="BR161" s="274"/>
      <c r="BS161" s="274"/>
      <c r="BT161" s="274"/>
    </row>
    <row r="162" spans="1:72" ht="18.600000000000001" customHeight="1" x14ac:dyDescent="0.15">
      <c r="A162" s="65"/>
      <c r="B162" s="65"/>
      <c r="C162" s="188" t="s">
        <v>138</v>
      </c>
      <c r="D162" s="189"/>
      <c r="E162" s="189"/>
      <c r="F162" s="189"/>
      <c r="G162" s="189"/>
      <c r="H162" s="190"/>
      <c r="I162" s="191"/>
      <c r="J162" s="191"/>
      <c r="K162" s="191"/>
      <c r="L162" s="151"/>
      <c r="M162" s="152"/>
      <c r="N162" s="192"/>
      <c r="O162" s="151"/>
      <c r="P162" s="152"/>
      <c r="Q162" s="192"/>
      <c r="R162" s="151"/>
      <c r="S162" s="152"/>
      <c r="T162" s="192"/>
      <c r="U162" s="191"/>
      <c r="V162" s="191"/>
      <c r="W162" s="193"/>
      <c r="X162" s="59"/>
      <c r="Y162" s="43"/>
      <c r="Z162" s="43"/>
      <c r="AA162" s="46"/>
      <c r="AB162" s="46"/>
      <c r="AC162" s="46"/>
      <c r="AD162" s="43"/>
      <c r="AE162" s="43"/>
      <c r="AF162" s="43"/>
      <c r="AG162" s="46"/>
      <c r="AH162" s="46"/>
      <c r="AI162" s="46"/>
      <c r="AJ162" s="43"/>
      <c r="AK162" s="43"/>
      <c r="AL162" s="43"/>
      <c r="AM162" s="46"/>
      <c r="AN162" s="46"/>
      <c r="AO162" s="46"/>
      <c r="AP162" s="46"/>
      <c r="AQ162" s="46"/>
      <c r="AR162" s="46"/>
      <c r="AS162" s="65"/>
      <c r="AV162" s="273" t="str">
        <f>IF(学校コード="","",IF(B_2_3="","コンピュータ教室の学校内の教室等数が未入力です。",IF(OR(B_2_13="",B_2_23="",B_2_33="",U162=""),"コンピュータ教室数に未入力の箇所があります。",IF(B_2_3&lt;B_2_13,"大型提示装置設置教室等数が学校内の教室等数を超えています。　","")&amp;IF(B_2_3&lt;B_2_23,"実物投影機設置教室等数が学校内の教室等数を超えています。　","")&amp;IF(B_2_3&lt;B_2_33,"校内LAN整備済教室等数が学校内の教室等数を超えています。　","")&amp;IF(B_2_33&lt;U162,"コンピュータ教室の無線LAN整備済教室等数がコンピュータ教室の校内LAN整備済教室等数を超えています。　",""))))</f>
        <v/>
      </c>
      <c r="AW162" s="274"/>
      <c r="AX162" s="274"/>
      <c r="AY162" s="274"/>
      <c r="AZ162" s="274"/>
      <c r="BA162" s="274"/>
      <c r="BB162" s="274"/>
      <c r="BC162" s="274"/>
      <c r="BD162" s="274"/>
      <c r="BE162" s="274"/>
      <c r="BF162" s="274"/>
      <c r="BG162" s="274"/>
      <c r="BH162" s="274"/>
      <c r="BI162" s="274"/>
      <c r="BJ162" s="274"/>
      <c r="BK162" s="274"/>
      <c r="BL162" s="274"/>
      <c r="BM162" s="274"/>
      <c r="BN162" s="274"/>
      <c r="BO162" s="274"/>
      <c r="BP162" s="274"/>
      <c r="BQ162" s="274"/>
      <c r="BR162" s="274"/>
      <c r="BS162" s="274"/>
      <c r="BT162" s="274"/>
    </row>
    <row r="163" spans="1:72" ht="18.600000000000001" customHeight="1" x14ac:dyDescent="0.15">
      <c r="A163" s="65"/>
      <c r="B163" s="65"/>
      <c r="C163" s="188" t="s">
        <v>139</v>
      </c>
      <c r="D163" s="189"/>
      <c r="E163" s="189"/>
      <c r="F163" s="189"/>
      <c r="G163" s="189"/>
      <c r="H163" s="190"/>
      <c r="I163" s="191"/>
      <c r="J163" s="191"/>
      <c r="K163" s="191"/>
      <c r="L163" s="151"/>
      <c r="M163" s="152"/>
      <c r="N163" s="192"/>
      <c r="O163" s="151"/>
      <c r="P163" s="152"/>
      <c r="Q163" s="192"/>
      <c r="R163" s="151"/>
      <c r="S163" s="152"/>
      <c r="T163" s="192"/>
      <c r="U163" s="191"/>
      <c r="V163" s="191"/>
      <c r="W163" s="193"/>
      <c r="X163" s="59"/>
      <c r="Y163" s="43"/>
      <c r="Z163" s="43"/>
      <c r="AA163" s="46"/>
      <c r="AB163" s="46"/>
      <c r="AC163" s="46"/>
      <c r="AD163" s="43"/>
      <c r="AE163" s="43"/>
      <c r="AF163" s="43"/>
      <c r="AG163" s="46"/>
      <c r="AH163" s="46"/>
      <c r="AI163" s="46"/>
      <c r="AJ163" s="43"/>
      <c r="AK163" s="43"/>
      <c r="AL163" s="43"/>
      <c r="AM163" s="46"/>
      <c r="AN163" s="46"/>
      <c r="AO163" s="46"/>
      <c r="AP163" s="46"/>
      <c r="AQ163" s="46"/>
      <c r="AR163" s="46"/>
      <c r="AS163" s="65"/>
      <c r="AV163" s="273" t="str">
        <f>IF(学校コード="","",IF(B_2_4="","体育館の学校内の教室等数が未入力です。",IF(OR(B_2_14="",B_2_24="",B_2_34="",U163=""),"体育館に未入力の箇所があります。",IF(B_2_4&lt;B_2_14,"大型提示装置設置教室等数が学校内の教室等数を超えています。　","")&amp;IF(B_2_4&lt;B_2_24,"実物投影機設置教室等数が学校内の教室等数を超えています。　","")&amp;IF(B_2_4&lt;B_2_34,"校内LAN整備済教室等数が学校内の教室等数を超えています。　","")&amp;IF(B_2_34&lt;U163,"体育館の無線LAN整備済教室等数が体育館の校内LAN整備済教室等数を超えています。　",""))))</f>
        <v/>
      </c>
      <c r="AW163" s="274"/>
      <c r="AX163" s="274"/>
      <c r="AY163" s="274"/>
      <c r="AZ163" s="274"/>
      <c r="BA163" s="274"/>
      <c r="BB163" s="274"/>
      <c r="BC163" s="274"/>
      <c r="BD163" s="274"/>
      <c r="BE163" s="274"/>
      <c r="BF163" s="274"/>
      <c r="BG163" s="274"/>
      <c r="BH163" s="274"/>
      <c r="BI163" s="274"/>
      <c r="BJ163" s="274"/>
      <c r="BK163" s="274"/>
      <c r="BL163" s="274"/>
      <c r="BM163" s="274"/>
      <c r="BN163" s="274"/>
      <c r="BO163" s="274"/>
      <c r="BP163" s="274"/>
      <c r="BQ163" s="274"/>
      <c r="BR163" s="274"/>
      <c r="BS163" s="274"/>
      <c r="BT163" s="274"/>
    </row>
    <row r="164" spans="1:72" ht="18.600000000000001" customHeight="1" x14ac:dyDescent="0.15">
      <c r="A164" s="65"/>
      <c r="B164" s="65"/>
      <c r="C164" s="188" t="s">
        <v>140</v>
      </c>
      <c r="D164" s="189"/>
      <c r="E164" s="189"/>
      <c r="F164" s="189"/>
      <c r="G164" s="189"/>
      <c r="H164" s="190"/>
      <c r="I164" s="191"/>
      <c r="J164" s="191"/>
      <c r="K164" s="191"/>
      <c r="L164" s="151"/>
      <c r="M164" s="152"/>
      <c r="N164" s="192"/>
      <c r="O164" s="151"/>
      <c r="P164" s="152"/>
      <c r="Q164" s="192"/>
      <c r="R164" s="151"/>
      <c r="S164" s="152"/>
      <c r="T164" s="192"/>
      <c r="U164" s="191"/>
      <c r="V164" s="191"/>
      <c r="W164" s="193"/>
      <c r="X164" s="59"/>
      <c r="Y164" s="43"/>
      <c r="Z164" s="43"/>
      <c r="AA164" s="46"/>
      <c r="AB164" s="46"/>
      <c r="AC164" s="46"/>
      <c r="AD164" s="43"/>
      <c r="AE164" s="43"/>
      <c r="AF164" s="43"/>
      <c r="AG164" s="46"/>
      <c r="AH164" s="46"/>
      <c r="AI164" s="46"/>
      <c r="AJ164" s="43"/>
      <c r="AK164" s="43"/>
      <c r="AL164" s="43"/>
      <c r="AM164" s="46"/>
      <c r="AN164" s="46"/>
      <c r="AO164" s="46"/>
      <c r="AP164" s="46"/>
      <c r="AQ164" s="46"/>
      <c r="AR164" s="46"/>
      <c r="AV164" s="273" t="str">
        <f>IF(学校コード="","",IF(B_2_5="","その他の学校内の教室等数が未入力です。",IF(OR(B_2_15="",B_2_25="",B_2_35="",U164=""),"その他に未入力の箇所があります。",IF(B_2_5&lt;B_2_15,"大型提示装置設置教室等数が学校内の教室等数を超えています。　","")&amp;IF(B_2_5&lt;B_2_25,"実物投影機設置教室等数が学校内の教室等数を超えています。　","")&amp;IF(B_2_5&lt;B_2_35,"校内LAN整備済教室等数が学校内の教室等数を超えています。　","")&amp;IF(B_2_35&lt;U164,"その他の無線LAN整備済教室等数がその他の校内LAN整備済教室等数を超えています。　",""))))</f>
        <v/>
      </c>
      <c r="AW164" s="274"/>
      <c r="AX164" s="274"/>
      <c r="AY164" s="274"/>
      <c r="AZ164" s="274"/>
      <c r="BA164" s="274"/>
      <c r="BB164" s="274"/>
      <c r="BC164" s="274"/>
      <c r="BD164" s="274"/>
      <c r="BE164" s="274"/>
      <c r="BF164" s="274"/>
      <c r="BG164" s="274"/>
      <c r="BH164" s="274"/>
      <c r="BI164" s="274"/>
      <c r="BJ164" s="274"/>
      <c r="BK164" s="274"/>
      <c r="BL164" s="274"/>
      <c r="BM164" s="274"/>
      <c r="BN164" s="274"/>
      <c r="BO164" s="274"/>
      <c r="BP164" s="274"/>
      <c r="BQ164" s="274"/>
      <c r="BR164" s="274"/>
      <c r="BS164" s="274"/>
      <c r="BT164" s="274"/>
    </row>
    <row r="165" spans="1:72" ht="18.600000000000001" customHeight="1" x14ac:dyDescent="0.15">
      <c r="A165" s="65"/>
      <c r="B165" s="65"/>
      <c r="C165" s="194" t="s">
        <v>141</v>
      </c>
      <c r="D165" s="195"/>
      <c r="E165" s="195"/>
      <c r="F165" s="195"/>
      <c r="G165" s="195"/>
      <c r="H165" s="196"/>
      <c r="I165" s="197">
        <f xml:space="preserve"> SUM(I160:K164)</f>
        <v>0</v>
      </c>
      <c r="J165" s="197"/>
      <c r="K165" s="197"/>
      <c r="L165" s="197">
        <f xml:space="preserve"> SUM(L160:N164)</f>
        <v>0</v>
      </c>
      <c r="M165" s="197"/>
      <c r="N165" s="197"/>
      <c r="O165" s="197">
        <f xml:space="preserve"> SUM(O160:Q164)</f>
        <v>0</v>
      </c>
      <c r="P165" s="197"/>
      <c r="Q165" s="197"/>
      <c r="R165" s="197">
        <f xml:space="preserve"> SUM(R160:T164)</f>
        <v>0</v>
      </c>
      <c r="S165" s="197"/>
      <c r="T165" s="197"/>
      <c r="U165" s="197">
        <f xml:space="preserve"> SUM(U160:W164)</f>
        <v>0</v>
      </c>
      <c r="V165" s="197"/>
      <c r="W165" s="198"/>
      <c r="X165" s="40"/>
      <c r="AA165" s="48"/>
      <c r="AB165" s="48"/>
      <c r="AC165" s="48"/>
      <c r="AS165" s="65"/>
      <c r="AV165" s="273"/>
      <c r="AW165" s="274"/>
      <c r="AX165" s="274"/>
      <c r="AY165" s="274"/>
      <c r="AZ165" s="274"/>
      <c r="BA165" s="274"/>
      <c r="BB165" s="274"/>
      <c r="BC165" s="274"/>
      <c r="BD165" s="274"/>
      <c r="BE165" s="274"/>
      <c r="BF165" s="274"/>
      <c r="BG165" s="274"/>
      <c r="BH165" s="274"/>
      <c r="BI165" s="274"/>
      <c r="BJ165" s="274"/>
      <c r="BK165" s="274"/>
      <c r="BL165" s="274"/>
      <c r="BM165" s="274"/>
      <c r="BN165" s="274"/>
      <c r="BO165" s="274"/>
      <c r="BP165" s="274"/>
      <c r="BQ165" s="274"/>
      <c r="BR165" s="274"/>
      <c r="BS165" s="274"/>
      <c r="BT165" s="274"/>
    </row>
    <row r="166" spans="1:72" ht="18.600000000000001" customHeight="1" x14ac:dyDescent="0.15">
      <c r="A166" s="65"/>
      <c r="B166" s="65"/>
      <c r="C166" s="65"/>
      <c r="D166" s="65"/>
      <c r="E166" s="65"/>
      <c r="F166" s="65"/>
      <c r="G166" s="65"/>
      <c r="H166" s="65"/>
      <c r="I166" s="65"/>
      <c r="J166" s="65"/>
      <c r="K166" s="65"/>
      <c r="L166" s="65"/>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c r="AP166" s="65"/>
      <c r="AQ166" s="65"/>
      <c r="AR166" s="65"/>
      <c r="AV166" s="273"/>
      <c r="AW166" s="274"/>
      <c r="AX166" s="274"/>
      <c r="AY166" s="274"/>
      <c r="AZ166" s="274"/>
      <c r="BA166" s="274"/>
      <c r="BB166" s="274"/>
      <c r="BC166" s="274"/>
      <c r="BD166" s="274"/>
      <c r="BE166" s="274"/>
      <c r="BF166" s="274"/>
      <c r="BG166" s="274"/>
      <c r="BH166" s="274"/>
      <c r="BI166" s="274"/>
      <c r="BJ166" s="274"/>
      <c r="BK166" s="274"/>
      <c r="BL166" s="274"/>
      <c r="BM166" s="274"/>
      <c r="BN166" s="274"/>
      <c r="BO166" s="274"/>
      <c r="BP166" s="274"/>
      <c r="BQ166" s="274"/>
      <c r="BR166" s="274"/>
      <c r="BS166" s="274"/>
      <c r="BT166" s="274"/>
    </row>
    <row r="167" spans="1:72" ht="18.600000000000001" customHeight="1" x14ac:dyDescent="0.15">
      <c r="A167" s="65"/>
      <c r="B167" s="65"/>
      <c r="C167" s="35" t="s">
        <v>10</v>
      </c>
      <c r="D167" s="35"/>
      <c r="E167" s="199" t="s">
        <v>142</v>
      </c>
      <c r="F167" s="199"/>
      <c r="G167" s="199"/>
      <c r="H167" s="199"/>
      <c r="I167" s="199"/>
      <c r="J167" s="199"/>
      <c r="K167" s="199"/>
      <c r="L167" s="199"/>
      <c r="M167" s="199"/>
      <c r="N167" s="199"/>
      <c r="O167" s="199"/>
      <c r="P167" s="199"/>
      <c r="Q167" s="199"/>
      <c r="R167" s="199"/>
      <c r="S167" s="199"/>
      <c r="T167" s="199"/>
      <c r="U167" s="199"/>
      <c r="V167" s="199"/>
      <c r="W167" s="199"/>
      <c r="X167" s="199"/>
      <c r="Y167" s="199"/>
      <c r="Z167" s="199"/>
      <c r="AA167" s="199"/>
      <c r="AB167" s="199"/>
      <c r="AC167" s="199"/>
      <c r="AD167" s="199"/>
      <c r="AE167" s="199"/>
      <c r="AF167" s="199"/>
      <c r="AG167" s="199"/>
      <c r="AH167" s="199"/>
      <c r="AI167" s="199"/>
      <c r="AJ167" s="199"/>
      <c r="AK167" s="199"/>
      <c r="AL167" s="199"/>
      <c r="AM167" s="199"/>
      <c r="AN167" s="199"/>
      <c r="AO167" s="199"/>
      <c r="AP167" s="199"/>
      <c r="AQ167" s="199"/>
      <c r="AR167" s="199"/>
      <c r="AS167" s="199"/>
      <c r="AT167" s="199"/>
      <c r="AV167" s="273"/>
      <c r="AW167" s="274"/>
      <c r="AX167" s="274"/>
      <c r="AY167" s="274"/>
      <c r="AZ167" s="274"/>
      <c r="BA167" s="274"/>
      <c r="BB167" s="274"/>
      <c r="BC167" s="274"/>
      <c r="BD167" s="274"/>
      <c r="BE167" s="274"/>
      <c r="BF167" s="274"/>
      <c r="BG167" s="274"/>
      <c r="BH167" s="274"/>
      <c r="BI167" s="274"/>
      <c r="BJ167" s="274"/>
      <c r="BK167" s="274"/>
      <c r="BL167" s="274"/>
      <c r="BM167" s="274"/>
      <c r="BN167" s="274"/>
      <c r="BO167" s="274"/>
      <c r="BP167" s="274"/>
      <c r="BQ167" s="274"/>
      <c r="BR167" s="274"/>
      <c r="BS167" s="274"/>
      <c r="BT167" s="274"/>
    </row>
    <row r="168" spans="1:72" ht="18" customHeight="1" x14ac:dyDescent="0.15">
      <c r="A168" s="65"/>
      <c r="B168" s="65"/>
      <c r="C168" s="35" t="s">
        <v>28</v>
      </c>
      <c r="D168" s="35"/>
      <c r="E168" s="199" t="s">
        <v>143</v>
      </c>
      <c r="F168" s="199"/>
      <c r="G168" s="199"/>
      <c r="H168" s="199"/>
      <c r="I168" s="199"/>
      <c r="J168" s="199"/>
      <c r="K168" s="199"/>
      <c r="L168" s="199"/>
      <c r="M168" s="199"/>
      <c r="N168" s="199"/>
      <c r="O168" s="199"/>
      <c r="P168" s="199"/>
      <c r="Q168" s="199"/>
      <c r="R168" s="199"/>
      <c r="S168" s="199"/>
      <c r="T168" s="199"/>
      <c r="U168" s="199"/>
      <c r="V168" s="199"/>
      <c r="W168" s="199"/>
      <c r="X168" s="199"/>
      <c r="Y168" s="199"/>
      <c r="Z168" s="199"/>
      <c r="AA168" s="199"/>
      <c r="AB168" s="199"/>
      <c r="AC168" s="199"/>
      <c r="AD168" s="199"/>
      <c r="AE168" s="199"/>
      <c r="AF168" s="199"/>
      <c r="AG168" s="199"/>
      <c r="AH168" s="199"/>
      <c r="AI168" s="199"/>
      <c r="AJ168" s="199"/>
      <c r="AK168" s="199"/>
      <c r="AL168" s="199"/>
      <c r="AM168" s="199"/>
      <c r="AN168" s="199"/>
      <c r="AO168" s="199"/>
      <c r="AP168" s="199"/>
      <c r="AQ168" s="65"/>
      <c r="AR168" s="65"/>
      <c r="AS168" s="65"/>
      <c r="AV168" s="273"/>
      <c r="AW168" s="274"/>
      <c r="AX168" s="274"/>
      <c r="AY168" s="274"/>
      <c r="AZ168" s="274"/>
      <c r="BA168" s="274"/>
      <c r="BB168" s="274"/>
      <c r="BC168" s="274"/>
      <c r="BD168" s="274"/>
      <c r="BE168" s="274"/>
      <c r="BF168" s="274"/>
      <c r="BG168" s="274"/>
      <c r="BH168" s="274"/>
      <c r="BI168" s="274"/>
      <c r="BJ168" s="274"/>
      <c r="BK168" s="274"/>
      <c r="BL168" s="274"/>
      <c r="BM168" s="274"/>
      <c r="BN168" s="274"/>
      <c r="BO168" s="274"/>
      <c r="BP168" s="274"/>
      <c r="BQ168" s="274"/>
      <c r="BR168" s="274"/>
      <c r="BS168" s="274"/>
      <c r="BT168" s="274"/>
    </row>
    <row r="169" spans="1:72" ht="36" customHeight="1" x14ac:dyDescent="0.15">
      <c r="A169" s="65"/>
      <c r="B169" s="65"/>
      <c r="C169" s="35" t="s">
        <v>10</v>
      </c>
      <c r="D169" s="35"/>
      <c r="E169" s="199" t="s">
        <v>144</v>
      </c>
      <c r="F169" s="199"/>
      <c r="G169" s="199"/>
      <c r="H169" s="199"/>
      <c r="I169" s="199"/>
      <c r="J169" s="199"/>
      <c r="K169" s="199"/>
      <c r="L169" s="199"/>
      <c r="M169" s="199"/>
      <c r="N169" s="199"/>
      <c r="O169" s="199"/>
      <c r="P169" s="199"/>
      <c r="Q169" s="199"/>
      <c r="R169" s="199"/>
      <c r="S169" s="199"/>
      <c r="T169" s="199"/>
      <c r="U169" s="199"/>
      <c r="V169" s="199"/>
      <c r="W169" s="199"/>
      <c r="X169" s="199"/>
      <c r="Y169" s="199"/>
      <c r="Z169" s="199"/>
      <c r="AA169" s="199"/>
      <c r="AB169" s="199"/>
      <c r="AC169" s="199"/>
      <c r="AD169" s="199"/>
      <c r="AE169" s="199"/>
      <c r="AF169" s="199"/>
      <c r="AG169" s="199"/>
      <c r="AH169" s="199"/>
      <c r="AI169" s="199"/>
      <c r="AJ169" s="199"/>
      <c r="AK169" s="199"/>
      <c r="AL169" s="199"/>
      <c r="AM169" s="199"/>
      <c r="AN169" s="199"/>
      <c r="AO169" s="199"/>
      <c r="AP169" s="199"/>
      <c r="AQ169" s="65"/>
      <c r="AR169" s="65"/>
      <c r="AS169" s="65"/>
      <c r="AV169" s="273"/>
      <c r="AW169" s="274"/>
      <c r="AX169" s="274"/>
      <c r="AY169" s="274"/>
      <c r="AZ169" s="274"/>
      <c r="BA169" s="274"/>
      <c r="BB169" s="274"/>
      <c r="BC169" s="274"/>
      <c r="BD169" s="274"/>
      <c r="BE169" s="274"/>
      <c r="BF169" s="274"/>
      <c r="BG169" s="274"/>
      <c r="BH169" s="274"/>
      <c r="BI169" s="274"/>
      <c r="BJ169" s="274"/>
      <c r="BK169" s="274"/>
      <c r="BL169" s="274"/>
      <c r="BM169" s="274"/>
      <c r="BN169" s="274"/>
      <c r="BO169" s="274"/>
      <c r="BP169" s="274"/>
      <c r="BQ169" s="274"/>
      <c r="BR169" s="274"/>
      <c r="BS169" s="274"/>
      <c r="BT169" s="274"/>
    </row>
    <row r="170" spans="1:72" ht="77.650000000000006" customHeight="1" x14ac:dyDescent="0.15">
      <c r="A170" s="65"/>
      <c r="B170" s="65"/>
      <c r="C170" s="35" t="s">
        <v>10</v>
      </c>
      <c r="D170" s="35"/>
      <c r="E170" s="199" t="s">
        <v>145</v>
      </c>
      <c r="F170" s="199"/>
      <c r="G170" s="199"/>
      <c r="H170" s="199"/>
      <c r="I170" s="199"/>
      <c r="J170" s="199"/>
      <c r="K170" s="199"/>
      <c r="L170" s="199"/>
      <c r="M170" s="199"/>
      <c r="N170" s="199"/>
      <c r="O170" s="199"/>
      <c r="P170" s="199"/>
      <c r="Q170" s="199"/>
      <c r="R170" s="199"/>
      <c r="S170" s="199"/>
      <c r="T170" s="199"/>
      <c r="U170" s="199"/>
      <c r="V170" s="199"/>
      <c r="W170" s="199"/>
      <c r="X170" s="199"/>
      <c r="Y170" s="199"/>
      <c r="Z170" s="199"/>
      <c r="AA170" s="199"/>
      <c r="AB170" s="199"/>
      <c r="AC170" s="199"/>
      <c r="AD170" s="199"/>
      <c r="AE170" s="199"/>
      <c r="AF170" s="199"/>
      <c r="AG170" s="199"/>
      <c r="AH170" s="199"/>
      <c r="AI170" s="199"/>
      <c r="AJ170" s="199"/>
      <c r="AK170" s="199"/>
      <c r="AL170" s="199"/>
      <c r="AM170" s="199"/>
      <c r="AN170" s="199"/>
      <c r="AO170" s="199"/>
      <c r="AP170" s="199"/>
      <c r="AQ170" s="65"/>
      <c r="AR170" s="65"/>
      <c r="AS170" s="65"/>
      <c r="AV170" s="273"/>
      <c r="AW170" s="274"/>
      <c r="AX170" s="274"/>
      <c r="AY170" s="274"/>
      <c r="AZ170" s="274"/>
      <c r="BA170" s="274"/>
      <c r="BB170" s="274"/>
      <c r="BC170" s="274"/>
      <c r="BD170" s="274"/>
      <c r="BE170" s="274"/>
      <c r="BF170" s="274"/>
      <c r="BG170" s="274"/>
      <c r="BH170" s="274"/>
      <c r="BI170" s="274"/>
      <c r="BJ170" s="274"/>
      <c r="BK170" s="274"/>
      <c r="BL170" s="274"/>
      <c r="BM170" s="274"/>
      <c r="BN170" s="274"/>
      <c r="BO170" s="274"/>
      <c r="BP170" s="274"/>
      <c r="BQ170" s="274"/>
      <c r="BR170" s="274"/>
      <c r="BS170" s="274"/>
      <c r="BT170" s="274"/>
    </row>
    <row r="171" spans="1:72" s="36" customFormat="1" ht="20.100000000000001" customHeight="1" x14ac:dyDescent="0.15">
      <c r="A171" s="73"/>
      <c r="B171" s="73"/>
      <c r="C171" s="68" t="s">
        <v>28</v>
      </c>
      <c r="D171" s="68"/>
      <c r="E171" s="199" t="s">
        <v>146</v>
      </c>
      <c r="F171" s="199"/>
      <c r="G171" s="199"/>
      <c r="H171" s="199"/>
      <c r="I171" s="199"/>
      <c r="J171" s="199"/>
      <c r="K171" s="199"/>
      <c r="L171" s="199"/>
      <c r="M171" s="199"/>
      <c r="N171" s="199"/>
      <c r="O171" s="199"/>
      <c r="P171" s="199"/>
      <c r="Q171" s="199"/>
      <c r="R171" s="199"/>
      <c r="S171" s="199"/>
      <c r="T171" s="199"/>
      <c r="U171" s="199"/>
      <c r="V171" s="199"/>
      <c r="W171" s="199"/>
      <c r="X171" s="199"/>
      <c r="Y171" s="199"/>
      <c r="Z171" s="199"/>
      <c r="AA171" s="199"/>
      <c r="AB171" s="199"/>
      <c r="AC171" s="199"/>
      <c r="AD171" s="199"/>
      <c r="AE171" s="199"/>
      <c r="AF171" s="199"/>
      <c r="AG171" s="199"/>
      <c r="AH171" s="199"/>
      <c r="AI171" s="199"/>
      <c r="AJ171" s="199"/>
      <c r="AK171" s="199"/>
      <c r="AL171" s="199"/>
      <c r="AM171" s="199"/>
      <c r="AN171" s="199"/>
      <c r="AO171" s="199"/>
      <c r="AP171" s="199"/>
      <c r="AQ171" s="73"/>
      <c r="AR171" s="73"/>
      <c r="AS171" s="73"/>
      <c r="AV171" s="273"/>
      <c r="AW171" s="274"/>
      <c r="AX171" s="274"/>
      <c r="AY171" s="274"/>
      <c r="AZ171" s="274"/>
      <c r="BA171" s="274"/>
      <c r="BB171" s="274"/>
      <c r="BC171" s="274"/>
      <c r="BD171" s="274"/>
      <c r="BE171" s="274"/>
      <c r="BF171" s="274"/>
      <c r="BG171" s="274"/>
      <c r="BH171" s="274"/>
      <c r="BI171" s="274"/>
      <c r="BJ171" s="274"/>
      <c r="BK171" s="274"/>
      <c r="BL171" s="274"/>
      <c r="BM171" s="274"/>
      <c r="BN171" s="274"/>
      <c r="BO171" s="274"/>
      <c r="BP171" s="274"/>
      <c r="BQ171" s="274"/>
      <c r="BR171" s="274"/>
      <c r="BS171" s="274"/>
      <c r="BT171" s="274"/>
    </row>
    <row r="172" spans="1:72" ht="33" customHeight="1" x14ac:dyDescent="0.15">
      <c r="A172" s="65"/>
      <c r="B172" s="65"/>
      <c r="C172" s="35" t="s">
        <v>10</v>
      </c>
      <c r="D172" s="35"/>
      <c r="E172" s="199" t="s">
        <v>147</v>
      </c>
      <c r="F172" s="199"/>
      <c r="G172" s="199"/>
      <c r="H172" s="199"/>
      <c r="I172" s="199"/>
      <c r="J172" s="199"/>
      <c r="K172" s="199"/>
      <c r="L172" s="199"/>
      <c r="M172" s="199"/>
      <c r="N172" s="199"/>
      <c r="O172" s="199"/>
      <c r="P172" s="199"/>
      <c r="Q172" s="199"/>
      <c r="R172" s="199"/>
      <c r="S172" s="199"/>
      <c r="T172" s="199"/>
      <c r="U172" s="199"/>
      <c r="V172" s="199"/>
      <c r="W172" s="199"/>
      <c r="X172" s="199"/>
      <c r="Y172" s="199"/>
      <c r="Z172" s="199"/>
      <c r="AA172" s="199"/>
      <c r="AB172" s="199"/>
      <c r="AC172" s="199"/>
      <c r="AD172" s="199"/>
      <c r="AE172" s="199"/>
      <c r="AF172" s="199"/>
      <c r="AG172" s="199"/>
      <c r="AH172" s="199"/>
      <c r="AI172" s="199"/>
      <c r="AJ172" s="199"/>
      <c r="AK172" s="199"/>
      <c r="AL172" s="199"/>
      <c r="AM172" s="199"/>
      <c r="AN172" s="199"/>
      <c r="AO172" s="199"/>
      <c r="AP172" s="199"/>
      <c r="AQ172" s="65"/>
      <c r="AR172" s="65"/>
      <c r="AS172" s="65"/>
      <c r="AV172" s="273"/>
      <c r="AW172" s="274"/>
      <c r="AX172" s="274"/>
      <c r="AY172" s="274"/>
      <c r="AZ172" s="274"/>
      <c r="BA172" s="274"/>
      <c r="BB172" s="274"/>
      <c r="BC172" s="274"/>
      <c r="BD172" s="274"/>
      <c r="BE172" s="274"/>
      <c r="BF172" s="274"/>
      <c r="BG172" s="274"/>
      <c r="BH172" s="274"/>
      <c r="BI172" s="274"/>
      <c r="BJ172" s="274"/>
      <c r="BK172" s="274"/>
      <c r="BL172" s="274"/>
      <c r="BM172" s="274"/>
      <c r="BN172" s="274"/>
      <c r="BO172" s="274"/>
      <c r="BP172" s="274"/>
      <c r="BQ172" s="274"/>
      <c r="BR172" s="274"/>
      <c r="BS172" s="274"/>
      <c r="BT172" s="274"/>
    </row>
    <row r="173" spans="1:72" ht="67.349999999999994" customHeight="1" x14ac:dyDescent="0.15">
      <c r="A173" s="65"/>
      <c r="B173" s="65"/>
      <c r="C173" s="35" t="s">
        <v>10</v>
      </c>
      <c r="D173" s="35"/>
      <c r="E173" s="199" t="s">
        <v>148</v>
      </c>
      <c r="F173" s="199"/>
      <c r="G173" s="199"/>
      <c r="H173" s="199"/>
      <c r="I173" s="199"/>
      <c r="J173" s="199"/>
      <c r="K173" s="199"/>
      <c r="L173" s="199"/>
      <c r="M173" s="199"/>
      <c r="N173" s="199"/>
      <c r="O173" s="199"/>
      <c r="P173" s="199"/>
      <c r="Q173" s="199"/>
      <c r="R173" s="199"/>
      <c r="S173" s="199"/>
      <c r="T173" s="199"/>
      <c r="U173" s="199"/>
      <c r="V173" s="199"/>
      <c r="W173" s="199"/>
      <c r="X173" s="199"/>
      <c r="Y173" s="199"/>
      <c r="Z173" s="199"/>
      <c r="AA173" s="199"/>
      <c r="AB173" s="199"/>
      <c r="AC173" s="199"/>
      <c r="AD173" s="199"/>
      <c r="AE173" s="199"/>
      <c r="AF173" s="199"/>
      <c r="AG173" s="199"/>
      <c r="AH173" s="199"/>
      <c r="AI173" s="199"/>
      <c r="AJ173" s="199"/>
      <c r="AK173" s="199"/>
      <c r="AL173" s="199"/>
      <c r="AM173" s="199"/>
      <c r="AN173" s="199"/>
      <c r="AO173" s="199"/>
      <c r="AP173" s="199"/>
      <c r="AQ173" s="65"/>
      <c r="AR173" s="65"/>
      <c r="AS173" s="65"/>
      <c r="AV173" s="273"/>
      <c r="AW173" s="274"/>
      <c r="AX173" s="274"/>
      <c r="AY173" s="274"/>
      <c r="AZ173" s="274"/>
      <c r="BA173" s="274"/>
      <c r="BB173" s="274"/>
      <c r="BC173" s="274"/>
      <c r="BD173" s="274"/>
      <c r="BE173" s="274"/>
      <c r="BF173" s="274"/>
      <c r="BG173" s="274"/>
      <c r="BH173" s="274"/>
      <c r="BI173" s="274"/>
      <c r="BJ173" s="274"/>
      <c r="BK173" s="274"/>
      <c r="BL173" s="274"/>
      <c r="BM173" s="274"/>
      <c r="BN173" s="274"/>
      <c r="BO173" s="274"/>
      <c r="BP173" s="274"/>
      <c r="BQ173" s="274"/>
      <c r="BR173" s="274"/>
      <c r="BS173" s="274"/>
      <c r="BT173" s="274"/>
    </row>
    <row r="174" spans="1:72" ht="62.1" customHeight="1" x14ac:dyDescent="0.15">
      <c r="A174" s="65"/>
      <c r="B174" s="65"/>
      <c r="C174" s="35" t="s">
        <v>10</v>
      </c>
      <c r="D174" s="35"/>
      <c r="E174" s="199" t="s">
        <v>149</v>
      </c>
      <c r="F174" s="199"/>
      <c r="G174" s="199"/>
      <c r="H174" s="199"/>
      <c r="I174" s="199"/>
      <c r="J174" s="199"/>
      <c r="K174" s="199"/>
      <c r="L174" s="199"/>
      <c r="M174" s="199"/>
      <c r="N174" s="199"/>
      <c r="O174" s="199"/>
      <c r="P174" s="199"/>
      <c r="Q174" s="199"/>
      <c r="R174" s="199"/>
      <c r="S174" s="199"/>
      <c r="T174" s="199"/>
      <c r="U174" s="199"/>
      <c r="V174" s="199"/>
      <c r="W174" s="199"/>
      <c r="X174" s="199"/>
      <c r="Y174" s="199"/>
      <c r="Z174" s="199"/>
      <c r="AA174" s="199"/>
      <c r="AB174" s="199"/>
      <c r="AC174" s="199"/>
      <c r="AD174" s="199"/>
      <c r="AE174" s="199"/>
      <c r="AF174" s="199"/>
      <c r="AG174" s="199"/>
      <c r="AH174" s="199"/>
      <c r="AI174" s="199"/>
      <c r="AJ174" s="199"/>
      <c r="AK174" s="199"/>
      <c r="AL174" s="199"/>
      <c r="AM174" s="199"/>
      <c r="AN174" s="199"/>
      <c r="AO174" s="199"/>
      <c r="AP174" s="199"/>
      <c r="AQ174" s="65"/>
      <c r="AR174" s="65"/>
      <c r="AS174" s="65"/>
      <c r="AV174" s="273"/>
      <c r="AW174" s="274"/>
      <c r="AX174" s="274"/>
      <c r="AY174" s="274"/>
      <c r="AZ174" s="274"/>
      <c r="BA174" s="274"/>
      <c r="BB174" s="274"/>
      <c r="BC174" s="274"/>
      <c r="BD174" s="274"/>
      <c r="BE174" s="274"/>
      <c r="BF174" s="274"/>
      <c r="BG174" s="274"/>
      <c r="BH174" s="274"/>
      <c r="BI174" s="274"/>
      <c r="BJ174" s="274"/>
      <c r="BK174" s="274"/>
      <c r="BL174" s="274"/>
      <c r="BM174" s="274"/>
      <c r="BN174" s="274"/>
      <c r="BO174" s="274"/>
      <c r="BP174" s="274"/>
      <c r="BQ174" s="274"/>
      <c r="BR174" s="274"/>
      <c r="BS174" s="274"/>
      <c r="BT174" s="274"/>
    </row>
    <row r="175" spans="1:72" ht="48.6" customHeight="1" x14ac:dyDescent="0.15">
      <c r="A175" s="65"/>
      <c r="B175" s="65"/>
      <c r="C175" s="35" t="s">
        <v>10</v>
      </c>
      <c r="D175" s="35"/>
      <c r="E175" s="199" t="s">
        <v>150</v>
      </c>
      <c r="F175" s="199"/>
      <c r="G175" s="199"/>
      <c r="H175" s="199"/>
      <c r="I175" s="199"/>
      <c r="J175" s="199"/>
      <c r="K175" s="199"/>
      <c r="L175" s="199"/>
      <c r="M175" s="199"/>
      <c r="N175" s="199"/>
      <c r="O175" s="199"/>
      <c r="P175" s="199"/>
      <c r="Q175" s="199"/>
      <c r="R175" s="199"/>
      <c r="S175" s="199"/>
      <c r="T175" s="199"/>
      <c r="U175" s="199"/>
      <c r="V175" s="199"/>
      <c r="W175" s="199"/>
      <c r="X175" s="199"/>
      <c r="Y175" s="199"/>
      <c r="Z175" s="199"/>
      <c r="AA175" s="199"/>
      <c r="AB175" s="199"/>
      <c r="AC175" s="199"/>
      <c r="AD175" s="199"/>
      <c r="AE175" s="199"/>
      <c r="AF175" s="199"/>
      <c r="AG175" s="199"/>
      <c r="AH175" s="199"/>
      <c r="AI175" s="199"/>
      <c r="AJ175" s="199"/>
      <c r="AK175" s="199"/>
      <c r="AL175" s="199"/>
      <c r="AM175" s="199"/>
      <c r="AN175" s="199"/>
      <c r="AO175" s="199"/>
      <c r="AP175" s="199"/>
      <c r="AQ175" s="65"/>
      <c r="AR175" s="65"/>
      <c r="AS175" s="65"/>
      <c r="AV175" s="273"/>
      <c r="AW175" s="274"/>
      <c r="AX175" s="274"/>
      <c r="AY175" s="274"/>
      <c r="AZ175" s="274"/>
      <c r="BA175" s="274"/>
      <c r="BB175" s="274"/>
      <c r="BC175" s="274"/>
      <c r="BD175" s="274"/>
      <c r="BE175" s="274"/>
      <c r="BF175" s="274"/>
      <c r="BG175" s="274"/>
      <c r="BH175" s="274"/>
      <c r="BI175" s="274"/>
      <c r="BJ175" s="274"/>
      <c r="BK175" s="274"/>
      <c r="BL175" s="274"/>
      <c r="BM175" s="274"/>
      <c r="BN175" s="274"/>
      <c r="BO175" s="274"/>
      <c r="BP175" s="274"/>
      <c r="BQ175" s="274"/>
      <c r="BR175" s="274"/>
      <c r="BS175" s="274"/>
      <c r="BT175" s="274"/>
    </row>
    <row r="176" spans="1:72" ht="18.600000000000001" customHeight="1" x14ac:dyDescent="0.15">
      <c r="A176" s="65"/>
      <c r="B176" s="65"/>
      <c r="C176" s="65" t="s">
        <v>10</v>
      </c>
      <c r="D176" s="65"/>
      <c r="E176" s="65" t="s">
        <v>151</v>
      </c>
      <c r="F176" s="65"/>
      <c r="G176" s="65"/>
      <c r="H176" s="65"/>
      <c r="I176" s="65"/>
      <c r="J176" s="65"/>
      <c r="K176" s="65"/>
      <c r="L176" s="6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c r="AM176" s="65"/>
      <c r="AN176" s="65"/>
      <c r="AO176" s="65"/>
      <c r="AP176" s="65"/>
      <c r="AQ176" s="65"/>
      <c r="AR176" s="65"/>
      <c r="AS176" s="65"/>
      <c r="AV176" s="273"/>
      <c r="AW176" s="274"/>
      <c r="AX176" s="274"/>
      <c r="AY176" s="274"/>
      <c r="AZ176" s="274"/>
      <c r="BA176" s="274"/>
      <c r="BB176" s="274"/>
      <c r="BC176" s="274"/>
      <c r="BD176" s="274"/>
      <c r="BE176" s="274"/>
      <c r="BF176" s="274"/>
      <c r="BG176" s="274"/>
      <c r="BH176" s="274"/>
      <c r="BI176" s="274"/>
      <c r="BJ176" s="274"/>
      <c r="BK176" s="274"/>
      <c r="BL176" s="274"/>
      <c r="BM176" s="274"/>
      <c r="BN176" s="274"/>
      <c r="BO176" s="274"/>
      <c r="BP176" s="274"/>
      <c r="BQ176" s="274"/>
      <c r="BR176" s="274"/>
      <c r="BS176" s="274"/>
      <c r="BT176" s="274"/>
    </row>
    <row r="177" spans="1:72" ht="20.65" customHeight="1" x14ac:dyDescent="0.15">
      <c r="A177" s="65"/>
      <c r="B177" s="65"/>
      <c r="C177" s="65" t="s">
        <v>10</v>
      </c>
      <c r="D177" s="65"/>
      <c r="E177" s="65" t="s">
        <v>152</v>
      </c>
      <c r="F177" s="65"/>
      <c r="G177" s="65"/>
      <c r="H177" s="65"/>
      <c r="I177" s="65"/>
      <c r="J177" s="65"/>
      <c r="K177" s="65"/>
      <c r="L177" s="65"/>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c r="AM177" s="65"/>
      <c r="AN177" s="65"/>
      <c r="AO177" s="65"/>
      <c r="AP177" s="65"/>
      <c r="AQ177" s="65"/>
      <c r="AR177" s="65"/>
      <c r="AS177" s="65"/>
      <c r="AV177" s="273"/>
      <c r="AW177" s="274"/>
      <c r="AX177" s="274"/>
      <c r="AY177" s="274"/>
      <c r="AZ177" s="274"/>
      <c r="BA177" s="274"/>
      <c r="BB177" s="274"/>
      <c r="BC177" s="274"/>
      <c r="BD177" s="274"/>
      <c r="BE177" s="274"/>
      <c r="BF177" s="274"/>
      <c r="BG177" s="274"/>
      <c r="BH177" s="274"/>
      <c r="BI177" s="274"/>
      <c r="BJ177" s="274"/>
      <c r="BK177" s="274"/>
      <c r="BL177" s="274"/>
      <c r="BM177" s="274"/>
      <c r="BN177" s="274"/>
      <c r="BO177" s="274"/>
      <c r="BP177" s="274"/>
      <c r="BQ177" s="274"/>
      <c r="BR177" s="274"/>
      <c r="BS177" s="274"/>
      <c r="BT177" s="274"/>
    </row>
    <row r="178" spans="1:72" ht="30" customHeight="1" x14ac:dyDescent="0.15">
      <c r="A178" s="65"/>
      <c r="B178" s="65"/>
      <c r="C178" s="65"/>
      <c r="D178" s="65"/>
      <c r="E178" s="199" t="s">
        <v>153</v>
      </c>
      <c r="F178" s="199"/>
      <c r="G178" s="199"/>
      <c r="H178" s="199"/>
      <c r="I178" s="199"/>
      <c r="J178" s="199"/>
      <c r="K178" s="199"/>
      <c r="L178" s="199"/>
      <c r="M178" s="199"/>
      <c r="N178" s="199"/>
      <c r="O178" s="199"/>
      <c r="P178" s="199"/>
      <c r="Q178" s="199"/>
      <c r="R178" s="199"/>
      <c r="S178" s="199"/>
      <c r="T178" s="199"/>
      <c r="U178" s="199"/>
      <c r="V178" s="199"/>
      <c r="W178" s="199"/>
      <c r="X178" s="199"/>
      <c r="Y178" s="199"/>
      <c r="Z178" s="199"/>
      <c r="AA178" s="199"/>
      <c r="AB178" s="199"/>
      <c r="AC178" s="199"/>
      <c r="AD178" s="199"/>
      <c r="AE178" s="199"/>
      <c r="AF178" s="199"/>
      <c r="AG178" s="199"/>
      <c r="AH178" s="199"/>
      <c r="AI178" s="199"/>
      <c r="AJ178" s="199"/>
      <c r="AK178" s="199"/>
      <c r="AL178" s="199"/>
      <c r="AM178" s="199"/>
      <c r="AN178" s="199"/>
      <c r="AO178" s="199"/>
      <c r="AP178" s="199"/>
      <c r="AQ178" s="65"/>
      <c r="AR178" s="65"/>
      <c r="AS178" s="65"/>
      <c r="AV178" s="273"/>
      <c r="AW178" s="274"/>
      <c r="AX178" s="274"/>
      <c r="AY178" s="274"/>
      <c r="AZ178" s="274"/>
      <c r="BA178" s="274"/>
      <c r="BB178" s="274"/>
      <c r="BC178" s="274"/>
      <c r="BD178" s="274"/>
      <c r="BE178" s="274"/>
      <c r="BF178" s="274"/>
      <c r="BG178" s="274"/>
      <c r="BH178" s="274"/>
      <c r="BI178" s="274"/>
      <c r="BJ178" s="274"/>
      <c r="BK178" s="274"/>
      <c r="BL178" s="274"/>
      <c r="BM178" s="274"/>
      <c r="BN178" s="274"/>
      <c r="BO178" s="274"/>
      <c r="BP178" s="274"/>
      <c r="BQ178" s="274"/>
      <c r="BR178" s="274"/>
      <c r="BS178" s="274"/>
      <c r="BT178" s="274"/>
    </row>
    <row r="179" spans="1:72" ht="18.600000000000001" customHeight="1" x14ac:dyDescent="0.15">
      <c r="A179" s="65"/>
      <c r="B179" s="65"/>
      <c r="C179" s="65"/>
      <c r="D179" s="65"/>
      <c r="E179" s="65"/>
      <c r="F179" s="65"/>
      <c r="G179" s="65"/>
      <c r="H179" s="65"/>
      <c r="I179" s="65"/>
      <c r="J179" s="65"/>
      <c r="K179" s="65"/>
      <c r="L179" s="65"/>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c r="AN179" s="54"/>
      <c r="AO179" s="54"/>
      <c r="AP179" s="65"/>
      <c r="AQ179" s="65"/>
      <c r="AR179" s="65"/>
      <c r="AV179" s="273"/>
      <c r="AW179" s="274"/>
      <c r="AX179" s="274"/>
      <c r="AY179" s="274"/>
      <c r="AZ179" s="274"/>
      <c r="BA179" s="274"/>
      <c r="BB179" s="274"/>
      <c r="BC179" s="274"/>
      <c r="BD179" s="274"/>
      <c r="BE179" s="274"/>
      <c r="BF179" s="274"/>
      <c r="BG179" s="274"/>
      <c r="BH179" s="274"/>
      <c r="BI179" s="274"/>
      <c r="BJ179" s="274"/>
      <c r="BK179" s="274"/>
      <c r="BL179" s="274"/>
      <c r="BM179" s="274"/>
      <c r="BN179" s="274"/>
      <c r="BO179" s="274"/>
      <c r="BP179" s="274"/>
      <c r="BQ179" s="274"/>
      <c r="BR179" s="274"/>
      <c r="BS179" s="274"/>
      <c r="BT179" s="274"/>
    </row>
    <row r="180" spans="1:72" ht="18.600000000000001" customHeight="1" x14ac:dyDescent="0.15">
      <c r="A180" s="65"/>
      <c r="B180" s="65"/>
      <c r="C180" s="65"/>
      <c r="D180" s="65"/>
      <c r="E180" s="65"/>
      <c r="F180" s="65"/>
      <c r="G180" s="65"/>
      <c r="H180" s="65"/>
      <c r="I180" s="65"/>
      <c r="J180" s="65"/>
      <c r="K180" s="65"/>
      <c r="L180" s="65"/>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c r="AO180" s="65"/>
      <c r="AP180" s="65"/>
      <c r="AQ180" s="65"/>
      <c r="AR180" s="65"/>
      <c r="AS180" s="65"/>
      <c r="AV180" s="273"/>
      <c r="AW180" s="274"/>
      <c r="AX180" s="274"/>
      <c r="AY180" s="274"/>
      <c r="AZ180" s="274"/>
      <c r="BA180" s="274"/>
      <c r="BB180" s="274"/>
      <c r="BC180" s="274"/>
      <c r="BD180" s="274"/>
      <c r="BE180" s="274"/>
      <c r="BF180" s="274"/>
      <c r="BG180" s="274"/>
      <c r="BH180" s="274"/>
      <c r="BI180" s="274"/>
      <c r="BJ180" s="274"/>
      <c r="BK180" s="274"/>
      <c r="BL180" s="274"/>
      <c r="BM180" s="274"/>
      <c r="BN180" s="274"/>
      <c r="BO180" s="274"/>
      <c r="BP180" s="274"/>
      <c r="BQ180" s="274"/>
      <c r="BR180" s="274"/>
      <c r="BS180" s="274"/>
      <c r="BT180" s="274"/>
    </row>
    <row r="181" spans="1:72" ht="18.600000000000001" customHeight="1" x14ac:dyDescent="0.15">
      <c r="A181" s="65"/>
      <c r="B181" s="65"/>
      <c r="C181" s="51"/>
      <c r="D181" s="51"/>
      <c r="E181" s="51"/>
      <c r="F181" s="51"/>
      <c r="G181" s="51"/>
      <c r="H181" s="51"/>
      <c r="I181" s="51"/>
      <c r="J181" s="51"/>
      <c r="K181" s="51"/>
      <c r="L181" s="51"/>
      <c r="M181" s="51"/>
      <c r="N181" s="51"/>
      <c r="O181" s="51"/>
      <c r="P181" s="65"/>
      <c r="Q181" s="65"/>
      <c r="R181" s="65"/>
      <c r="S181" s="65"/>
      <c r="T181" s="65"/>
      <c r="U181" s="65"/>
      <c r="V181" s="65"/>
      <c r="W181" s="65"/>
      <c r="X181" s="65"/>
      <c r="Y181" s="65"/>
      <c r="Z181" s="65"/>
      <c r="AA181" s="65"/>
      <c r="AB181" s="65"/>
      <c r="AC181" s="65"/>
      <c r="AD181" s="65"/>
      <c r="AE181" s="65"/>
      <c r="AF181" s="65"/>
      <c r="AG181" s="65"/>
      <c r="AH181" s="65"/>
      <c r="AI181" s="65"/>
      <c r="AJ181" s="65"/>
      <c r="AK181" s="65"/>
      <c r="AL181" s="65"/>
      <c r="AM181" s="65"/>
      <c r="AN181" s="65"/>
      <c r="AO181" s="65"/>
      <c r="AP181" s="65"/>
      <c r="AQ181" s="65"/>
      <c r="AR181" s="65"/>
      <c r="AS181" s="65"/>
      <c r="AV181" s="273"/>
      <c r="AW181" s="274"/>
      <c r="AX181" s="274"/>
      <c r="AY181" s="274"/>
      <c r="AZ181" s="274"/>
      <c r="BA181" s="274"/>
      <c r="BB181" s="274"/>
      <c r="BC181" s="274"/>
      <c r="BD181" s="274"/>
      <c r="BE181" s="274"/>
      <c r="BF181" s="274"/>
      <c r="BG181" s="274"/>
      <c r="BH181" s="274"/>
      <c r="BI181" s="274"/>
      <c r="BJ181" s="274"/>
      <c r="BK181" s="274"/>
      <c r="BL181" s="274"/>
      <c r="BM181" s="274"/>
      <c r="BN181" s="274"/>
      <c r="BO181" s="274"/>
      <c r="BP181" s="274"/>
      <c r="BQ181" s="274"/>
      <c r="BR181" s="274"/>
      <c r="BS181" s="274"/>
      <c r="BT181" s="274"/>
    </row>
    <row r="182" spans="1:72" ht="18.600000000000001" customHeight="1" x14ac:dyDescent="0.15">
      <c r="A182" s="65"/>
      <c r="B182" s="65"/>
      <c r="C182" s="65"/>
      <c r="D182" s="65"/>
      <c r="E182" s="65"/>
      <c r="F182" s="65"/>
      <c r="G182" s="65"/>
      <c r="H182" s="65"/>
      <c r="I182" s="65"/>
      <c r="J182" s="65"/>
      <c r="K182" s="65"/>
      <c r="L182" s="65"/>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c r="AO182" s="65"/>
      <c r="AP182" s="65"/>
      <c r="AQ182" s="65"/>
      <c r="AR182" s="65"/>
      <c r="AV182" s="273"/>
      <c r="AW182" s="274"/>
      <c r="AX182" s="274"/>
      <c r="AY182" s="274"/>
      <c r="AZ182" s="274"/>
      <c r="BA182" s="274"/>
      <c r="BB182" s="274"/>
      <c r="BC182" s="274"/>
      <c r="BD182" s="274"/>
      <c r="BE182" s="274"/>
      <c r="BF182" s="274"/>
      <c r="BG182" s="274"/>
      <c r="BH182" s="274"/>
      <c r="BI182" s="274"/>
      <c r="BJ182" s="274"/>
      <c r="BK182" s="274"/>
      <c r="BL182" s="274"/>
      <c r="BM182" s="274"/>
      <c r="BN182" s="274"/>
      <c r="BO182" s="274"/>
      <c r="BP182" s="274"/>
      <c r="BQ182" s="274"/>
      <c r="BR182" s="274"/>
      <c r="BS182" s="274"/>
      <c r="BT182" s="274"/>
    </row>
    <row r="183" spans="1:72" ht="18.600000000000001" customHeight="1" x14ac:dyDescent="0.15">
      <c r="C183" s="66"/>
      <c r="Q183" s="15"/>
      <c r="AB183" s="15"/>
      <c r="AC183" s="200"/>
      <c r="AD183" s="200"/>
      <c r="AE183" s="62"/>
      <c r="AV183" s="273"/>
      <c r="AW183" s="274"/>
      <c r="AX183" s="274"/>
      <c r="AY183" s="274"/>
      <c r="AZ183" s="274"/>
      <c r="BA183" s="274"/>
      <c r="BB183" s="274"/>
      <c r="BC183" s="274"/>
      <c r="BD183" s="274"/>
      <c r="BE183" s="274"/>
      <c r="BF183" s="274"/>
      <c r="BG183" s="274"/>
      <c r="BH183" s="274"/>
      <c r="BI183" s="274"/>
      <c r="BJ183" s="274"/>
      <c r="BK183" s="274"/>
      <c r="BL183" s="274"/>
      <c r="BM183" s="274"/>
      <c r="BN183" s="274"/>
      <c r="BO183" s="274"/>
      <c r="BP183" s="274"/>
      <c r="BQ183" s="274"/>
      <c r="BR183" s="274"/>
      <c r="BS183" s="274"/>
      <c r="BT183" s="274"/>
    </row>
    <row r="184" spans="1:72" ht="18.600000000000001" customHeight="1" x14ac:dyDescent="0.15">
      <c r="B184" s="15" t="s">
        <v>5</v>
      </c>
      <c r="C184" s="79">
        <v>3</v>
      </c>
      <c r="D184" t="s">
        <v>15</v>
      </c>
      <c r="E184" s="117" t="s">
        <v>154</v>
      </c>
      <c r="F184" s="117"/>
      <c r="G184" s="117"/>
      <c r="H184" s="117"/>
      <c r="I184" s="117"/>
      <c r="J184" s="117"/>
      <c r="K184" s="117"/>
      <c r="L184" s="117"/>
      <c r="M184" s="117"/>
      <c r="N184" s="117"/>
      <c r="O184" s="117"/>
      <c r="P184" s="117"/>
      <c r="Q184" s="117"/>
      <c r="R184" s="117"/>
      <c r="AV184" s="273"/>
      <c r="AW184" s="274"/>
      <c r="AX184" s="274"/>
      <c r="AY184" s="274"/>
      <c r="AZ184" s="274"/>
      <c r="BA184" s="274"/>
      <c r="BB184" s="274"/>
      <c r="BC184" s="274"/>
      <c r="BD184" s="274"/>
      <c r="BE184" s="274"/>
      <c r="BF184" s="274"/>
      <c r="BG184" s="274"/>
      <c r="BH184" s="274"/>
      <c r="BI184" s="274"/>
      <c r="BJ184" s="274"/>
      <c r="BK184" s="274"/>
      <c r="BL184" s="274"/>
      <c r="BM184" s="274"/>
      <c r="BN184" s="274"/>
      <c r="BO184" s="274"/>
      <c r="BP184" s="274"/>
      <c r="BQ184" s="274"/>
      <c r="BR184" s="274"/>
      <c r="BS184" s="274"/>
      <c r="BT184" s="274"/>
    </row>
    <row r="185" spans="1:72" ht="18.600000000000001" customHeight="1" x14ac:dyDescent="0.15">
      <c r="A185" s="65"/>
      <c r="B185" s="65"/>
      <c r="C185" s="194" t="s">
        <v>155</v>
      </c>
      <c r="D185" s="195"/>
      <c r="E185" s="195"/>
      <c r="F185" s="195"/>
      <c r="G185" s="195"/>
      <c r="H185" s="195"/>
      <c r="I185" s="195"/>
      <c r="J185" s="196"/>
      <c r="K185" s="213" t="s">
        <v>156</v>
      </c>
      <c r="L185" s="214"/>
      <c r="M185" s="214"/>
      <c r="N185" s="214"/>
      <c r="O185" s="215" t="s">
        <v>157</v>
      </c>
      <c r="P185" s="215"/>
      <c r="Q185" s="215"/>
      <c r="R185" s="215"/>
      <c r="S185" s="215" t="s">
        <v>158</v>
      </c>
      <c r="T185" s="215"/>
      <c r="U185" s="215"/>
      <c r="V185" s="215"/>
      <c r="W185" s="215" t="s">
        <v>159</v>
      </c>
      <c r="X185" s="215"/>
      <c r="Y185" s="215"/>
      <c r="Z185" s="216"/>
      <c r="AA185" s="217" t="s">
        <v>111</v>
      </c>
      <c r="AB185" s="218"/>
      <c r="AC185" s="218"/>
      <c r="AD185" s="218"/>
      <c r="AE185" s="218"/>
      <c r="AF185" s="218"/>
      <c r="AG185" s="219"/>
      <c r="AH185" s="65"/>
      <c r="AI185" s="65"/>
      <c r="AJ185" s="65"/>
      <c r="AK185" s="65"/>
      <c r="AV185" s="273" t="str">
        <f>IF(AND(学校コード&lt;&gt;"",COUNTIF(K186:K191,"")+COUNTIF(O186:O191,"")+COUNTIF(S186:S191,"")+COUNTIF(W186:W191,"")&gt;0), "未入力の項目があります。", "")</f>
        <v/>
      </c>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73"/>
      <c r="BR185" s="273"/>
      <c r="BS185" s="273"/>
      <c r="BT185" s="273"/>
    </row>
    <row r="186" spans="1:72" ht="18.600000000000001" customHeight="1" x14ac:dyDescent="0.15">
      <c r="A186" s="65"/>
      <c r="B186" s="65"/>
      <c r="C186" s="201" t="s">
        <v>160</v>
      </c>
      <c r="D186" s="202"/>
      <c r="E186" s="202"/>
      <c r="F186" s="202"/>
      <c r="G186" s="202"/>
      <c r="H186" s="202"/>
      <c r="I186" s="202"/>
      <c r="J186" s="203"/>
      <c r="K186" s="204"/>
      <c r="L186" s="205"/>
      <c r="M186" s="205"/>
      <c r="N186" s="205"/>
      <c r="O186" s="206"/>
      <c r="P186" s="207"/>
      <c r="Q186" s="207"/>
      <c r="R186" s="208"/>
      <c r="S186" s="206"/>
      <c r="T186" s="207"/>
      <c r="U186" s="207"/>
      <c r="V186" s="208"/>
      <c r="W186" s="206"/>
      <c r="X186" s="207"/>
      <c r="Y186" s="207"/>
      <c r="Z186" s="209"/>
      <c r="AA186" s="210">
        <f t="shared" ref="AA186:AA190" si="0">SUM(K186:Z186)</f>
        <v>0</v>
      </c>
      <c r="AB186" s="211"/>
      <c r="AC186" s="211"/>
      <c r="AD186" s="211"/>
      <c r="AE186" s="211"/>
      <c r="AF186" s="211"/>
      <c r="AG186" s="212"/>
      <c r="AH186" s="65"/>
      <c r="AI186" s="65"/>
      <c r="AJ186" s="65"/>
      <c r="AK186" s="65"/>
      <c r="AV186" s="275" t="str">
        <f>IF($AV$185="",IF(学校コード&lt;&gt;"",IF(AND(B_2_23=0,B_3_1&gt;0),"設問２（２）において実物投影機を設置しているコンピュータ教室数が0です。　","") &amp; IF(AND(B_2_21=0,B_3_11&gt;0),"設問２（２）において実物投影機を設置している普通教室数が0です。　","") &amp; IF(AND(B_2_22=0,B_3_21&gt;0),"設問２（２）において実物投影機を設置している特別教室数が0です。　","") &amp; IF(AND(B_2_24+B_2_25=0,B_3_31&gt;0),"設問２（２）において実物投影機を設置しているその他（体育館含む）の数が0です。",""),""),"")</f>
        <v/>
      </c>
      <c r="AW186" s="275"/>
      <c r="AX186" s="275"/>
      <c r="AY186" s="275"/>
      <c r="AZ186" s="275"/>
      <c r="BA186" s="275"/>
      <c r="BB186" s="275"/>
      <c r="BC186" s="275"/>
      <c r="BD186" s="275"/>
      <c r="BE186" s="275"/>
      <c r="BF186" s="275"/>
      <c r="BG186" s="275"/>
      <c r="BH186" s="275"/>
      <c r="BI186" s="275"/>
      <c r="BJ186" s="275"/>
      <c r="BK186" s="275"/>
      <c r="BL186" s="275"/>
      <c r="BM186" s="275"/>
      <c r="BN186" s="275"/>
      <c r="BO186" s="275"/>
      <c r="BP186" s="275"/>
      <c r="BQ186" s="275"/>
      <c r="BR186" s="275"/>
      <c r="BS186" s="275"/>
      <c r="BT186" s="275"/>
    </row>
    <row r="187" spans="1:72" ht="18.600000000000001" customHeight="1" x14ac:dyDescent="0.15">
      <c r="A187" s="65"/>
      <c r="B187" s="65"/>
      <c r="C187" s="201" t="s">
        <v>161</v>
      </c>
      <c r="D187" s="202"/>
      <c r="E187" s="202"/>
      <c r="F187" s="202"/>
      <c r="G187" s="202"/>
      <c r="H187" s="202"/>
      <c r="I187" s="202"/>
      <c r="J187" s="230"/>
      <c r="K187" s="220"/>
      <c r="L187" s="221"/>
      <c r="M187" s="221"/>
      <c r="N187" s="221"/>
      <c r="O187" s="222"/>
      <c r="P187" s="221"/>
      <c r="Q187" s="221"/>
      <c r="R187" s="221"/>
      <c r="S187" s="222"/>
      <c r="T187" s="221"/>
      <c r="U187" s="221"/>
      <c r="V187" s="221"/>
      <c r="W187" s="222"/>
      <c r="X187" s="221"/>
      <c r="Y187" s="221"/>
      <c r="Z187" s="226"/>
      <c r="AA187" s="231">
        <f t="shared" si="0"/>
        <v>0</v>
      </c>
      <c r="AB187" s="232"/>
      <c r="AC187" s="232"/>
      <c r="AD187" s="232"/>
      <c r="AE187" s="232"/>
      <c r="AF187" s="232"/>
      <c r="AG187" s="233"/>
      <c r="AH187" s="65"/>
      <c r="AI187" s="65"/>
      <c r="AJ187" s="65"/>
      <c r="AK187" s="65"/>
      <c r="AV187" s="275" t="str">
        <f>IF($AV$185="",IF(学校コード&lt;&gt;"",IF(AND(B_2_13=0,B_3_2&gt;0),"設問２（２）において大型提示装置を設置しているコンピュータ教室数が0です。　","") &amp; IF(AND(B_2_11=0,B_3_12&gt;0),"設問２（２）において大型提示装置を設置している普通教室数が0です。　","") &amp; IF(AND(B_2_12=0,B_3_22&gt;0),"設問２（２）において大型提示装置を設置している特別教室数が0です。　","") &amp; IF(AND(B_2_14+B_2_15=0,B_3_32&gt;0),"設問２（２）において大型提示装置を設置しているその他（体育館含む）の数が0です。",""),""),"")</f>
        <v/>
      </c>
      <c r="AW187" s="275"/>
      <c r="AX187" s="275"/>
      <c r="AY187" s="275"/>
      <c r="AZ187" s="275"/>
      <c r="BA187" s="275"/>
      <c r="BB187" s="275"/>
      <c r="BC187" s="275"/>
      <c r="BD187" s="275"/>
      <c r="BE187" s="275"/>
      <c r="BF187" s="275"/>
      <c r="BG187" s="275"/>
      <c r="BH187" s="275"/>
      <c r="BI187" s="275"/>
      <c r="BJ187" s="275"/>
      <c r="BK187" s="275"/>
      <c r="BL187" s="275"/>
      <c r="BM187" s="275"/>
      <c r="BN187" s="275"/>
      <c r="BO187" s="275"/>
      <c r="BP187" s="275"/>
      <c r="BQ187" s="275"/>
      <c r="BR187" s="275"/>
      <c r="BS187" s="275"/>
      <c r="BT187" s="275"/>
    </row>
    <row r="188" spans="1:72" ht="18.600000000000001" customHeight="1" x14ac:dyDescent="0.15">
      <c r="A188" s="65"/>
      <c r="B188" s="65"/>
      <c r="C188" s="201" t="s">
        <v>162</v>
      </c>
      <c r="D188" s="202"/>
      <c r="E188" s="202"/>
      <c r="F188" s="202"/>
      <c r="G188" s="202"/>
      <c r="H188" s="202"/>
      <c r="I188" s="202"/>
      <c r="J188" s="203"/>
      <c r="K188" s="220"/>
      <c r="L188" s="221"/>
      <c r="M188" s="221"/>
      <c r="N188" s="221"/>
      <c r="O188" s="222"/>
      <c r="P188" s="221"/>
      <c r="Q188" s="221"/>
      <c r="R188" s="221"/>
      <c r="S188" s="223"/>
      <c r="T188" s="224"/>
      <c r="U188" s="224"/>
      <c r="V188" s="225"/>
      <c r="W188" s="222"/>
      <c r="X188" s="221"/>
      <c r="Y188" s="221"/>
      <c r="Z188" s="226"/>
      <c r="AA188" s="227">
        <f t="shared" si="0"/>
        <v>0</v>
      </c>
      <c r="AB188" s="228"/>
      <c r="AC188" s="228"/>
      <c r="AD188" s="228"/>
      <c r="AE188" s="228"/>
      <c r="AF188" s="228"/>
      <c r="AG188" s="229"/>
      <c r="AH188" s="65"/>
      <c r="AI188" s="65"/>
      <c r="AJ188" s="65"/>
      <c r="AK188" s="65"/>
      <c r="AV188" s="275" t="str">
        <f>IF($AV$185="",IF(学校コード&lt;&gt;"",IF(AND(B_2_13=0,B_3_3&gt;0),"設問２（２）において大型提示装置を設置しているコンピュータ教室数が0です。　","") &amp; IF(AND(B_2_11=0,B_3_13&gt;0),"設問２（２）において大型提示装置を設置している普通教室数が0です。　","") &amp; IF(AND(B_2_12=0,B_3_23&gt;0),"設問２（２）において大型提示装置を設置している特別教室数が0です。　","") &amp; IF(AND(B_2_14+B_2_15=0,B_3_33&gt;0),"設問２（２）において大型提示装置を設置しているその他（体育館含む）の数が0です。",""),""),"")</f>
        <v/>
      </c>
      <c r="AW188" s="275"/>
      <c r="AX188" s="275"/>
      <c r="AY188" s="275"/>
      <c r="AZ188" s="275"/>
      <c r="BA188" s="275"/>
      <c r="BB188" s="275"/>
      <c r="BC188" s="275"/>
      <c r="BD188" s="275"/>
      <c r="BE188" s="275"/>
      <c r="BF188" s="275"/>
      <c r="BG188" s="275"/>
      <c r="BH188" s="275"/>
      <c r="BI188" s="275"/>
      <c r="BJ188" s="275"/>
      <c r="BK188" s="275"/>
      <c r="BL188" s="275"/>
      <c r="BM188" s="275"/>
      <c r="BN188" s="275"/>
      <c r="BO188" s="275"/>
      <c r="BP188" s="275"/>
      <c r="BQ188" s="275"/>
      <c r="BR188" s="275"/>
      <c r="BS188" s="275"/>
      <c r="BT188" s="275"/>
    </row>
    <row r="189" spans="1:72" ht="18.600000000000001" customHeight="1" x14ac:dyDescent="0.15">
      <c r="A189" s="65"/>
      <c r="B189" s="65"/>
      <c r="C189" s="234" t="s">
        <v>163</v>
      </c>
      <c r="D189" s="235"/>
      <c r="E189" s="235"/>
      <c r="F189" s="235"/>
      <c r="G189" s="235"/>
      <c r="H189" s="235"/>
      <c r="I189" s="235"/>
      <c r="J189" s="236"/>
      <c r="K189" s="220"/>
      <c r="L189" s="221"/>
      <c r="M189" s="221"/>
      <c r="N189" s="221"/>
      <c r="O189" s="222"/>
      <c r="P189" s="221"/>
      <c r="Q189" s="221"/>
      <c r="R189" s="221"/>
      <c r="S189" s="222"/>
      <c r="T189" s="221"/>
      <c r="U189" s="221"/>
      <c r="V189" s="221"/>
      <c r="W189" s="222"/>
      <c r="X189" s="221"/>
      <c r="Y189" s="221"/>
      <c r="Z189" s="226"/>
      <c r="AA189" s="227">
        <f t="shared" si="0"/>
        <v>0</v>
      </c>
      <c r="AB189" s="228"/>
      <c r="AC189" s="228"/>
      <c r="AD189" s="228"/>
      <c r="AE189" s="228"/>
      <c r="AF189" s="228"/>
      <c r="AG189" s="229"/>
      <c r="AI189" s="65"/>
      <c r="AJ189" s="65"/>
      <c r="AK189" s="65"/>
      <c r="AM189" s="34"/>
      <c r="AV189" s="275" t="str">
        <f>IF($AV$185="",IF(学校コード&lt;&gt;"",IF(AND(B_2_13=0,B_3_4&gt;0),"設問２（２）において大型提示装置を設置しているコンピュータ教室数が0です。　","") &amp; IF(AND(B_2_11=0,B_3_14&gt;0),"設問２（２）において大型提示装置を設置している普通教室数が0です。　","") &amp; IF(AND(B_2_12=0,B_3_24&gt;0),"設問２（２）において大型提示装置を設置している特別教室数が0です。　","") &amp; IF(AND(B_2_14+B_2_15=0,B_3_34&gt;0),"設問２（２）において大型提示装置を設置しているその他（体育館含む）の数が0です。",""),""),"")</f>
        <v/>
      </c>
      <c r="AW189" s="275"/>
      <c r="AX189" s="275"/>
      <c r="AY189" s="275"/>
      <c r="AZ189" s="275"/>
      <c r="BA189" s="275"/>
      <c r="BB189" s="275"/>
      <c r="BC189" s="275"/>
      <c r="BD189" s="275"/>
      <c r="BE189" s="275"/>
      <c r="BF189" s="275"/>
      <c r="BG189" s="275"/>
      <c r="BH189" s="275"/>
      <c r="BI189" s="275"/>
      <c r="BJ189" s="275"/>
      <c r="BK189" s="275"/>
      <c r="BL189" s="275"/>
      <c r="BM189" s="275"/>
      <c r="BN189" s="275"/>
      <c r="BO189" s="275"/>
      <c r="BP189" s="275"/>
      <c r="BQ189" s="275"/>
      <c r="BR189" s="275"/>
      <c r="BS189" s="275"/>
      <c r="BT189" s="275"/>
    </row>
    <row r="190" spans="1:72" ht="18.600000000000001" customHeight="1" x14ac:dyDescent="0.15">
      <c r="A190" s="65"/>
      <c r="B190" s="65"/>
      <c r="C190" s="201" t="s">
        <v>164</v>
      </c>
      <c r="D190" s="202"/>
      <c r="E190" s="202"/>
      <c r="F190" s="202"/>
      <c r="G190" s="202"/>
      <c r="H190" s="202"/>
      <c r="I190" s="202"/>
      <c r="J190" s="203"/>
      <c r="K190" s="220"/>
      <c r="L190" s="221"/>
      <c r="M190" s="221"/>
      <c r="N190" s="221"/>
      <c r="O190" s="222"/>
      <c r="P190" s="221"/>
      <c r="Q190" s="221"/>
      <c r="R190" s="221"/>
      <c r="S190" s="222"/>
      <c r="T190" s="221"/>
      <c r="U190" s="221"/>
      <c r="V190" s="221"/>
      <c r="W190" s="222"/>
      <c r="X190" s="221"/>
      <c r="Y190" s="221"/>
      <c r="Z190" s="226"/>
      <c r="AA190" s="227">
        <f t="shared" si="0"/>
        <v>0</v>
      </c>
      <c r="AB190" s="228"/>
      <c r="AC190" s="228"/>
      <c r="AD190" s="228"/>
      <c r="AE190" s="228"/>
      <c r="AF190" s="228"/>
      <c r="AG190" s="229"/>
      <c r="AH190" s="65"/>
      <c r="AI190" s="65"/>
      <c r="AJ190" s="65"/>
      <c r="AK190" s="65"/>
      <c r="AM190" s="34"/>
      <c r="AV190" s="275" t="str">
        <f>IF($AV$185="",IF(学校コード&lt;&gt;"",IF(AND(B_2_3=0,B_3_5&gt;0),"設問２（２）においてコンピュータ教室数が0です。　","") &amp; IF(AND(B_2_1=0,B_3_15&gt;0),"設問２（２）において普通教室数が0です。　","") &amp; IF(AND(B_2_2=0,B_3_25&gt;0),"設問２（２）において特別教室数が0です。　","") &amp; IF(AND(B_2_4+B_2_5=0,B_3_35&gt;0),"設問２（２）においてその他（体育館含む）の数が0です。",""),""),"")</f>
        <v/>
      </c>
      <c r="AW190" s="275"/>
      <c r="AX190" s="275"/>
      <c r="AY190" s="275"/>
      <c r="AZ190" s="275"/>
      <c r="BA190" s="275"/>
      <c r="BB190" s="275"/>
      <c r="BC190" s="275"/>
      <c r="BD190" s="275"/>
      <c r="BE190" s="275"/>
      <c r="BF190" s="275"/>
      <c r="BG190" s="275"/>
      <c r="BH190" s="275"/>
      <c r="BI190" s="275"/>
      <c r="BJ190" s="275"/>
      <c r="BK190" s="275"/>
      <c r="BL190" s="275"/>
      <c r="BM190" s="275"/>
      <c r="BN190" s="275"/>
      <c r="BO190" s="275"/>
      <c r="BP190" s="275"/>
      <c r="BQ190" s="275"/>
      <c r="BR190" s="275"/>
      <c r="BS190" s="275"/>
      <c r="BT190" s="275"/>
    </row>
    <row r="191" spans="1:72" ht="18.600000000000001" customHeight="1" x14ac:dyDescent="0.15">
      <c r="A191" s="65"/>
      <c r="B191" s="65"/>
      <c r="C191" s="237" t="s">
        <v>165</v>
      </c>
      <c r="D191" s="238"/>
      <c r="E191" s="238"/>
      <c r="F191" s="238"/>
      <c r="G191" s="238"/>
      <c r="H191" s="238"/>
      <c r="I191" s="238"/>
      <c r="J191" s="239"/>
      <c r="K191" s="240"/>
      <c r="L191" s="241"/>
      <c r="M191" s="241"/>
      <c r="N191" s="242"/>
      <c r="O191" s="243"/>
      <c r="P191" s="244"/>
      <c r="Q191" s="244"/>
      <c r="R191" s="244"/>
      <c r="S191" s="243"/>
      <c r="T191" s="244"/>
      <c r="U191" s="244"/>
      <c r="V191" s="244"/>
      <c r="W191" s="243"/>
      <c r="X191" s="244"/>
      <c r="Y191" s="244"/>
      <c r="Z191" s="245"/>
      <c r="AA191" s="246">
        <f>SUM(K191:Z191)</f>
        <v>0</v>
      </c>
      <c r="AB191" s="247"/>
      <c r="AC191" s="247"/>
      <c r="AD191" s="247"/>
      <c r="AE191" s="247"/>
      <c r="AF191" s="247"/>
      <c r="AG191" s="248"/>
      <c r="AH191" s="65"/>
      <c r="AI191" s="65"/>
      <c r="AJ191" s="65"/>
      <c r="AK191" s="65"/>
      <c r="AM191" s="34"/>
      <c r="AV191" s="275" t="str">
        <f>IF($AV$185="",IF(学校コード&lt;&gt;"",IF(AND(B_2_3=0,B_3_6&gt;0),"設問２（２）においてコンピュータ教室数が0です。　","") &amp; IF(AND(B_2_1=0,B_3_16&gt;0),"設問２（２）において普通教室数が0です。　","") &amp; IF(AND(B_2_2=0,B_3_26&gt;0),"設問２（２）において特別教室数が0です。　","") &amp; IF(AND(B_2_4+B_2_5=0,B_3_36&gt;0),"設問２（２）においてその他（体育館含む）の数が0です。",""),""),"")</f>
        <v/>
      </c>
      <c r="AW191" s="275"/>
      <c r="AX191" s="275"/>
      <c r="AY191" s="275"/>
      <c r="AZ191" s="275"/>
      <c r="BA191" s="275"/>
      <c r="BB191" s="275"/>
      <c r="BC191" s="275"/>
      <c r="BD191" s="275"/>
      <c r="BE191" s="275"/>
      <c r="BF191" s="275"/>
      <c r="BG191" s="275"/>
      <c r="BH191" s="275"/>
      <c r="BI191" s="275"/>
      <c r="BJ191" s="275"/>
      <c r="BK191" s="275"/>
      <c r="BL191" s="275"/>
      <c r="BM191" s="275"/>
      <c r="BN191" s="275"/>
      <c r="BO191" s="275"/>
      <c r="BP191" s="275"/>
      <c r="BQ191" s="275"/>
      <c r="BR191" s="275"/>
      <c r="BS191" s="275"/>
      <c r="BT191" s="275"/>
    </row>
    <row r="192" spans="1:72" ht="18.600000000000001" customHeight="1" x14ac:dyDescent="0.15">
      <c r="C192" t="s">
        <v>10</v>
      </c>
      <c r="E192" s="62" t="s">
        <v>166</v>
      </c>
      <c r="F192" s="62"/>
      <c r="G192" s="62"/>
      <c r="H192" s="62"/>
      <c r="I192" s="62"/>
      <c r="J192" s="62"/>
      <c r="K192" s="62"/>
      <c r="L192" s="62"/>
      <c r="M192" s="62"/>
      <c r="N192" s="62"/>
      <c r="O192" s="62"/>
      <c r="P192" s="62"/>
      <c r="Q192" s="62"/>
      <c r="R192" s="62"/>
      <c r="S192" s="62"/>
      <c r="T192" s="62"/>
      <c r="U192" s="62"/>
      <c r="V192" s="62"/>
      <c r="W192" s="62"/>
      <c r="X192" s="62"/>
      <c r="Y192" s="62"/>
      <c r="Z192" s="62"/>
      <c r="AA192" s="62"/>
      <c r="AB192" s="62"/>
      <c r="AC192" s="62"/>
      <c r="AD192" s="62"/>
      <c r="AE192" s="62"/>
      <c r="AF192" s="62"/>
      <c r="AG192" s="62"/>
      <c r="AH192" s="62"/>
      <c r="AI192" s="62"/>
      <c r="AJ192" s="62"/>
      <c r="AK192" s="62"/>
      <c r="AL192" s="62"/>
      <c r="AM192" s="62"/>
      <c r="AV192" s="273"/>
      <c r="AW192" s="274"/>
      <c r="AX192" s="274"/>
      <c r="AY192" s="274"/>
      <c r="AZ192" s="274"/>
      <c r="BA192" s="274"/>
      <c r="BB192" s="274"/>
      <c r="BC192" s="274"/>
      <c r="BD192" s="274"/>
      <c r="BE192" s="274"/>
      <c r="BF192" s="274"/>
      <c r="BG192" s="274"/>
      <c r="BH192" s="274"/>
      <c r="BI192" s="274"/>
      <c r="BJ192" s="274"/>
      <c r="BK192" s="274"/>
      <c r="BL192" s="274"/>
      <c r="BM192" s="274"/>
      <c r="BN192" s="274"/>
      <c r="BO192" s="274"/>
      <c r="BP192" s="274"/>
      <c r="BQ192" s="274"/>
      <c r="BR192" s="274"/>
      <c r="BS192" s="274"/>
      <c r="BT192" s="274"/>
    </row>
    <row r="193" spans="1:72" ht="18.600000000000001" customHeight="1" x14ac:dyDescent="0.15">
      <c r="A193" s="65"/>
      <c r="B193" s="65"/>
      <c r="C193" s="65" t="s">
        <v>10</v>
      </c>
      <c r="D193" s="65"/>
      <c r="E193" s="117" t="s">
        <v>167</v>
      </c>
      <c r="F193" s="117"/>
      <c r="G193" s="117"/>
      <c r="H193" s="117"/>
      <c r="I193" s="117"/>
      <c r="J193" s="117"/>
      <c r="K193" s="117"/>
      <c r="L193" s="117"/>
      <c r="M193" s="117"/>
      <c r="N193" s="117"/>
      <c r="O193" s="117"/>
      <c r="P193" s="117"/>
      <c r="Q193" s="117"/>
      <c r="R193" s="117"/>
      <c r="S193" s="117"/>
      <c r="T193" s="117"/>
      <c r="U193" s="117"/>
      <c r="V193" s="117"/>
      <c r="W193" s="117"/>
      <c r="X193" s="117"/>
      <c r="Y193" s="117"/>
      <c r="Z193" s="117"/>
      <c r="AA193" s="117"/>
      <c r="AB193" s="117"/>
      <c r="AC193" s="117"/>
      <c r="AD193" s="117"/>
      <c r="AE193" s="117"/>
      <c r="AF193" s="117"/>
      <c r="AG193" s="62"/>
      <c r="AH193" s="62"/>
      <c r="AI193" s="62"/>
      <c r="AJ193" s="65"/>
      <c r="AK193" s="65"/>
      <c r="AL193" s="65"/>
      <c r="AM193" s="65"/>
      <c r="AN193" s="65"/>
      <c r="AO193" s="65"/>
      <c r="AP193" s="65"/>
      <c r="AQ193" s="65"/>
      <c r="AR193" s="65"/>
      <c r="AS193" s="65"/>
      <c r="AV193" s="273"/>
      <c r="AW193" s="274"/>
      <c r="AX193" s="274"/>
      <c r="AY193" s="274"/>
      <c r="AZ193" s="274"/>
      <c r="BA193" s="274"/>
      <c r="BB193" s="274"/>
      <c r="BC193" s="274"/>
      <c r="BD193" s="274"/>
      <c r="BE193" s="274"/>
      <c r="BF193" s="274"/>
      <c r="BG193" s="274"/>
      <c r="BH193" s="274"/>
      <c r="BI193" s="274"/>
      <c r="BJ193" s="274"/>
      <c r="BK193" s="274"/>
      <c r="BL193" s="274"/>
      <c r="BM193" s="274"/>
      <c r="BN193" s="274"/>
      <c r="BO193" s="274"/>
      <c r="BP193" s="274"/>
      <c r="BQ193" s="274"/>
      <c r="BR193" s="274"/>
      <c r="BS193" s="274"/>
      <c r="BT193" s="274"/>
    </row>
    <row r="194" spans="1:72" ht="18.600000000000001" customHeight="1" x14ac:dyDescent="0.15">
      <c r="A194" s="65"/>
      <c r="B194" s="65"/>
      <c r="C194" s="65" t="s">
        <v>10</v>
      </c>
      <c r="D194" s="65"/>
      <c r="E194" s="70" t="s">
        <v>168</v>
      </c>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c r="AI194" s="50"/>
      <c r="AJ194" s="51"/>
      <c r="AK194" s="51"/>
      <c r="AL194" s="65"/>
      <c r="AM194" s="65"/>
      <c r="AN194" s="65"/>
      <c r="AP194" s="65"/>
      <c r="AQ194" s="65"/>
      <c r="AR194" s="65"/>
      <c r="AS194" s="65"/>
      <c r="AV194" s="273"/>
      <c r="AW194" s="274"/>
      <c r="AX194" s="274"/>
      <c r="AY194" s="274"/>
      <c r="AZ194" s="274"/>
      <c r="BA194" s="274"/>
      <c r="BB194" s="274"/>
      <c r="BC194" s="274"/>
      <c r="BD194" s="274"/>
      <c r="BE194" s="274"/>
      <c r="BF194" s="274"/>
      <c r="BG194" s="274"/>
      <c r="BH194" s="274"/>
      <c r="BI194" s="274"/>
      <c r="BJ194" s="274"/>
      <c r="BK194" s="274"/>
      <c r="BL194" s="274"/>
      <c r="BM194" s="274"/>
      <c r="BN194" s="274"/>
      <c r="BO194" s="274"/>
      <c r="BP194" s="274"/>
      <c r="BQ194" s="274"/>
      <c r="BR194" s="274"/>
      <c r="BS194" s="274"/>
      <c r="BT194" s="274"/>
    </row>
    <row r="195" spans="1:72" ht="18.600000000000001" customHeight="1" x14ac:dyDescent="0.15">
      <c r="C195" t="s">
        <v>10</v>
      </c>
      <c r="E195" s="62" t="s">
        <v>169</v>
      </c>
      <c r="F195" s="62"/>
      <c r="G195" s="62"/>
      <c r="H195" s="62"/>
      <c r="I195" s="62"/>
      <c r="J195" s="62"/>
      <c r="K195" s="62"/>
      <c r="L195" s="62"/>
      <c r="M195" s="62"/>
      <c r="N195" s="62"/>
      <c r="O195" s="62"/>
      <c r="P195" s="62"/>
      <c r="Q195" s="62"/>
      <c r="R195" s="62"/>
      <c r="S195" s="62"/>
      <c r="T195" s="62"/>
      <c r="U195" s="62"/>
      <c r="V195" s="62"/>
      <c r="W195" s="62"/>
      <c r="X195" s="62"/>
      <c r="Y195" s="62"/>
      <c r="Z195" s="62"/>
      <c r="AA195" s="62"/>
      <c r="AB195" s="62"/>
      <c r="AC195" s="62"/>
      <c r="AD195" s="62"/>
      <c r="AE195" s="62"/>
      <c r="AF195" s="62"/>
      <c r="AG195" s="62"/>
      <c r="AH195" s="62"/>
      <c r="AI195" s="62"/>
      <c r="AV195" s="273"/>
      <c r="AW195" s="274"/>
      <c r="AX195" s="274"/>
      <c r="AY195" s="274"/>
      <c r="AZ195" s="274"/>
      <c r="BA195" s="274"/>
      <c r="BB195" s="274"/>
      <c r="BC195" s="274"/>
      <c r="BD195" s="274"/>
      <c r="BE195" s="274"/>
      <c r="BF195" s="274"/>
      <c r="BG195" s="274"/>
      <c r="BH195" s="274"/>
      <c r="BI195" s="274"/>
      <c r="BJ195" s="274"/>
      <c r="BK195" s="274"/>
      <c r="BL195" s="274"/>
      <c r="BM195" s="274"/>
      <c r="BN195" s="274"/>
      <c r="BO195" s="274"/>
      <c r="BP195" s="274"/>
      <c r="BQ195" s="274"/>
      <c r="BR195" s="274"/>
      <c r="BS195" s="274"/>
      <c r="BT195" s="274"/>
    </row>
    <row r="196" spans="1:72" ht="18.600000000000001" customHeight="1" x14ac:dyDescent="0.15">
      <c r="C196" t="s">
        <v>10</v>
      </c>
      <c r="E196" s="62" t="s">
        <v>170</v>
      </c>
      <c r="F196" s="62"/>
      <c r="G196" s="62"/>
      <c r="H196" s="62"/>
      <c r="I196" s="62"/>
      <c r="J196" s="62"/>
      <c r="K196" s="62"/>
      <c r="L196" s="62"/>
      <c r="M196" s="62"/>
      <c r="N196" s="62"/>
      <c r="O196" s="62"/>
      <c r="P196" s="62"/>
      <c r="Q196" s="62"/>
      <c r="R196" s="62"/>
      <c r="S196" s="62"/>
      <c r="T196" s="62"/>
      <c r="U196" s="62"/>
      <c r="V196" s="62"/>
      <c r="W196" s="62"/>
      <c r="X196" s="62"/>
      <c r="Y196" s="62"/>
      <c r="Z196" s="62"/>
      <c r="AA196" s="62"/>
      <c r="AB196" s="62"/>
      <c r="AC196" s="62"/>
      <c r="AD196" s="62"/>
      <c r="AE196" s="62"/>
      <c r="AF196" s="62"/>
      <c r="AG196" s="62"/>
      <c r="AH196" s="62"/>
      <c r="AI196" s="62"/>
      <c r="AV196" s="273"/>
      <c r="AW196" s="274"/>
      <c r="AX196" s="274"/>
      <c r="AY196" s="274"/>
      <c r="AZ196" s="274"/>
      <c r="BA196" s="274"/>
      <c r="BB196" s="274"/>
      <c r="BC196" s="274"/>
      <c r="BD196" s="274"/>
      <c r="BE196" s="274"/>
      <c r="BF196" s="274"/>
      <c r="BG196" s="274"/>
      <c r="BH196" s="274"/>
      <c r="BI196" s="274"/>
      <c r="BJ196" s="274"/>
      <c r="BK196" s="274"/>
      <c r="BL196" s="274"/>
      <c r="BM196" s="274"/>
      <c r="BN196" s="274"/>
      <c r="BO196" s="274"/>
      <c r="BP196" s="274"/>
      <c r="BQ196" s="274"/>
      <c r="BR196" s="274"/>
      <c r="BS196" s="274"/>
      <c r="BT196" s="274"/>
    </row>
    <row r="197" spans="1:72" ht="18.600000000000001" customHeight="1" x14ac:dyDescent="0.15">
      <c r="C197" t="s">
        <v>10</v>
      </c>
      <c r="E197" s="62" t="s">
        <v>171</v>
      </c>
      <c r="F197" s="62"/>
      <c r="G197" s="62"/>
      <c r="H197" s="62"/>
      <c r="I197" s="62"/>
      <c r="J197" s="62"/>
      <c r="K197" s="62"/>
      <c r="L197" s="62"/>
      <c r="M197" s="62"/>
      <c r="N197" s="62"/>
      <c r="O197" s="62"/>
      <c r="P197" s="62"/>
      <c r="Q197" s="62"/>
      <c r="R197" s="62"/>
      <c r="S197" s="62"/>
      <c r="T197" s="62"/>
      <c r="U197" s="62"/>
      <c r="V197" s="62"/>
      <c r="W197" s="62"/>
      <c r="X197" s="62"/>
      <c r="Y197" s="62"/>
      <c r="Z197" s="62"/>
      <c r="AA197" s="62"/>
      <c r="AB197" s="62"/>
      <c r="AC197" s="62"/>
      <c r="AD197" s="62"/>
      <c r="AE197" s="62"/>
      <c r="AF197" s="62"/>
      <c r="AG197" s="62"/>
      <c r="AH197" s="62"/>
      <c r="AI197" s="62"/>
      <c r="AV197" s="273"/>
      <c r="AW197" s="274"/>
      <c r="AX197" s="274"/>
      <c r="AY197" s="274"/>
      <c r="AZ197" s="274"/>
      <c r="BA197" s="274"/>
      <c r="BB197" s="274"/>
      <c r="BC197" s="274"/>
      <c r="BD197" s="274"/>
      <c r="BE197" s="274"/>
      <c r="BF197" s="274"/>
      <c r="BG197" s="274"/>
      <c r="BH197" s="274"/>
      <c r="BI197" s="274"/>
      <c r="BJ197" s="274"/>
      <c r="BK197" s="274"/>
      <c r="BL197" s="274"/>
      <c r="BM197" s="274"/>
      <c r="BN197" s="274"/>
      <c r="BO197" s="274"/>
      <c r="BP197" s="274"/>
      <c r="BQ197" s="274"/>
      <c r="BR197" s="274"/>
      <c r="BS197" s="274"/>
      <c r="BT197" s="274"/>
    </row>
    <row r="198" spans="1:72" ht="18.600000000000001" customHeight="1" x14ac:dyDescent="0.15">
      <c r="E198" s="62"/>
      <c r="F198" s="62"/>
      <c r="G198" s="62"/>
      <c r="H198" s="62"/>
      <c r="I198" s="62"/>
      <c r="J198" s="62"/>
      <c r="K198" s="62"/>
      <c r="L198" s="62"/>
      <c r="M198" s="62"/>
      <c r="N198" s="62"/>
      <c r="O198" s="62"/>
      <c r="P198" s="62"/>
      <c r="Q198" s="62"/>
      <c r="R198" s="62"/>
      <c r="S198" s="62"/>
      <c r="T198" s="62"/>
      <c r="U198" s="62"/>
      <c r="V198" s="62"/>
      <c r="W198" s="62"/>
      <c r="X198" s="62"/>
      <c r="Y198" s="62"/>
      <c r="Z198" s="62"/>
      <c r="AA198" s="62"/>
      <c r="AB198" s="62"/>
      <c r="AC198" s="62"/>
      <c r="AD198" s="62"/>
      <c r="AE198" s="62"/>
      <c r="AF198" s="62"/>
      <c r="AG198" s="62"/>
      <c r="AH198" s="62"/>
      <c r="AI198" s="62"/>
      <c r="AJ198" s="62"/>
      <c r="AK198" s="62"/>
      <c r="AL198" s="62"/>
      <c r="AM198" s="62"/>
      <c r="AV198" s="273"/>
      <c r="AW198" s="274"/>
      <c r="AX198" s="274"/>
      <c r="AY198" s="274"/>
      <c r="AZ198" s="274"/>
      <c r="BA198" s="274"/>
      <c r="BB198" s="274"/>
      <c r="BC198" s="274"/>
      <c r="BD198" s="274"/>
      <c r="BE198" s="274"/>
      <c r="BF198" s="274"/>
      <c r="BG198" s="274"/>
      <c r="BH198" s="274"/>
      <c r="BI198" s="274"/>
      <c r="BJ198" s="274"/>
      <c r="BK198" s="274"/>
      <c r="BL198" s="274"/>
      <c r="BM198" s="274"/>
      <c r="BN198" s="274"/>
      <c r="BO198" s="274"/>
      <c r="BP198" s="274"/>
      <c r="BQ198" s="274"/>
      <c r="BR198" s="274"/>
      <c r="BS198" s="274"/>
      <c r="BT198" s="274"/>
    </row>
    <row r="199" spans="1:72" ht="18.600000000000001" customHeight="1" x14ac:dyDescent="0.15">
      <c r="B199" s="15" t="s">
        <v>5</v>
      </c>
      <c r="C199" s="66">
        <v>4</v>
      </c>
      <c r="D199" t="s">
        <v>15</v>
      </c>
      <c r="E199" s="62" t="s">
        <v>172</v>
      </c>
      <c r="F199" s="62"/>
      <c r="G199" s="62"/>
      <c r="H199" s="62"/>
      <c r="I199" s="62"/>
      <c r="J199" s="62"/>
      <c r="K199" s="62"/>
      <c r="L199" s="62"/>
      <c r="M199" s="62"/>
      <c r="N199" s="62"/>
      <c r="O199" s="62"/>
      <c r="P199" s="62"/>
      <c r="Q199" s="62"/>
      <c r="R199" s="62"/>
      <c r="S199" s="62"/>
      <c r="T199" s="62"/>
      <c r="U199" s="62"/>
      <c r="V199" s="62"/>
      <c r="W199" s="62"/>
      <c r="X199" s="62"/>
      <c r="Y199" s="62"/>
      <c r="Z199" s="62"/>
      <c r="AA199" s="62"/>
      <c r="AB199" s="62"/>
      <c r="AC199" s="62"/>
      <c r="AD199" s="62"/>
      <c r="AE199" s="62"/>
      <c r="AF199" s="62"/>
      <c r="AG199" s="62"/>
      <c r="AH199" s="62"/>
      <c r="AI199" s="62"/>
      <c r="AJ199" s="62"/>
      <c r="AK199" s="62"/>
      <c r="AL199" s="62"/>
      <c r="AM199" s="62"/>
      <c r="AV199" s="273"/>
      <c r="AW199" s="274"/>
      <c r="AX199" s="274"/>
      <c r="AY199" s="274"/>
      <c r="AZ199" s="274"/>
      <c r="BA199" s="274"/>
      <c r="BB199" s="274"/>
      <c r="BC199" s="274"/>
      <c r="BD199" s="274"/>
      <c r="BE199" s="274"/>
      <c r="BF199" s="274"/>
      <c r="BG199" s="274"/>
      <c r="BH199" s="274"/>
      <c r="BI199" s="274"/>
      <c r="BJ199" s="274"/>
      <c r="BK199" s="274"/>
      <c r="BL199" s="274"/>
      <c r="BM199" s="274"/>
      <c r="BN199" s="274"/>
      <c r="BO199" s="274"/>
      <c r="BP199" s="274"/>
      <c r="BQ199" s="274"/>
      <c r="BR199" s="274"/>
      <c r="BS199" s="274"/>
      <c r="BT199" s="274"/>
    </row>
    <row r="200" spans="1:72" ht="18.600000000000001" customHeight="1" x14ac:dyDescent="0.15">
      <c r="C200" s="48"/>
      <c r="D200" s="48"/>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50"/>
      <c r="AD200" s="50"/>
      <c r="AE200" s="50"/>
      <c r="AF200" s="50"/>
      <c r="AG200" s="50"/>
      <c r="AH200" s="50"/>
      <c r="AI200" s="62"/>
      <c r="AJ200" s="62"/>
      <c r="AK200" s="62"/>
      <c r="AL200" s="62"/>
      <c r="AM200" s="62"/>
      <c r="AN200" s="62"/>
      <c r="AO200" s="62"/>
      <c r="AP200" s="62"/>
      <c r="AQ200" s="62"/>
      <c r="AR200" s="62"/>
      <c r="AS200" s="62"/>
      <c r="AV200" s="273"/>
      <c r="AW200" s="274"/>
      <c r="AX200" s="274"/>
      <c r="AY200" s="274"/>
      <c r="AZ200" s="274"/>
      <c r="BA200" s="274"/>
      <c r="BB200" s="274"/>
      <c r="BC200" s="274"/>
      <c r="BD200" s="274"/>
      <c r="BE200" s="274"/>
      <c r="BF200" s="274"/>
      <c r="BG200" s="274"/>
      <c r="BH200" s="274"/>
      <c r="BI200" s="274"/>
      <c r="BJ200" s="274"/>
      <c r="BK200" s="274"/>
      <c r="BL200" s="274"/>
      <c r="BM200" s="274"/>
      <c r="BN200" s="274"/>
      <c r="BO200" s="274"/>
      <c r="BP200" s="274"/>
      <c r="BQ200" s="274"/>
      <c r="BR200" s="274"/>
      <c r="BS200" s="274"/>
      <c r="BT200" s="274"/>
    </row>
    <row r="201" spans="1:72" ht="18.600000000000001" customHeight="1" x14ac:dyDescent="0.15">
      <c r="E201" t="s">
        <v>173</v>
      </c>
      <c r="F201" t="s">
        <v>174</v>
      </c>
      <c r="J201" s="66"/>
      <c r="U201" s="62"/>
      <c r="V201" s="62"/>
      <c r="W201" s="62"/>
      <c r="X201" s="62"/>
      <c r="Y201" s="62"/>
      <c r="Z201" s="62"/>
      <c r="AA201" t="s">
        <v>21</v>
      </c>
      <c r="AB201" s="15" t="s">
        <v>5</v>
      </c>
      <c r="AC201" s="130"/>
      <c r="AD201" s="130"/>
      <c r="AE201" s="62" t="s">
        <v>15</v>
      </c>
      <c r="AF201" s="62"/>
      <c r="AG201" s="62"/>
      <c r="AH201" s="62"/>
      <c r="AI201" s="62"/>
      <c r="AJ201" s="62"/>
      <c r="AK201" s="62"/>
      <c r="AL201" s="62"/>
      <c r="AM201" s="62"/>
      <c r="AN201" s="62"/>
      <c r="AO201" s="62"/>
      <c r="AP201" s="62"/>
      <c r="AQ201" s="62"/>
      <c r="AR201" s="62"/>
      <c r="AS201" s="62"/>
      <c r="AV201" s="273" t="str">
        <f>IF(AND(学校コード&lt;&gt;"",CmbAns2_4_1=""),"未入力","")</f>
        <v/>
      </c>
      <c r="AW201" s="274"/>
      <c r="AX201" s="274"/>
      <c r="AY201" s="274"/>
      <c r="AZ201" s="274"/>
      <c r="BA201" s="274"/>
      <c r="BB201" s="274"/>
      <c r="BC201" s="274"/>
      <c r="BD201" s="274"/>
      <c r="BE201" s="274"/>
      <c r="BF201" s="274"/>
      <c r="BG201" s="274"/>
      <c r="BH201" s="274"/>
      <c r="BI201" s="274"/>
      <c r="BJ201" s="274"/>
      <c r="BK201" s="274"/>
      <c r="BL201" s="274"/>
      <c r="BM201" s="274"/>
      <c r="BN201" s="274"/>
      <c r="BO201" s="274"/>
      <c r="BP201" s="274"/>
      <c r="BQ201" s="274"/>
      <c r="BR201" s="274"/>
      <c r="BS201" s="274"/>
      <c r="BT201" s="274"/>
    </row>
    <row r="202" spans="1:72" ht="18.600000000000001" customHeight="1" x14ac:dyDescent="0.15">
      <c r="G202" s="131" t="s">
        <v>52</v>
      </c>
      <c r="H202" s="131"/>
      <c r="J202" s="66">
        <v>1</v>
      </c>
      <c r="K202" t="s">
        <v>53</v>
      </c>
      <c r="L202" s="62" t="s">
        <v>175</v>
      </c>
      <c r="M202" s="62"/>
      <c r="N202" s="62"/>
      <c r="O202" s="62"/>
      <c r="AV202" s="273"/>
      <c r="AW202" s="274"/>
      <c r="AX202" s="274"/>
      <c r="AY202" s="274"/>
      <c r="AZ202" s="274"/>
      <c r="BA202" s="274"/>
      <c r="BB202" s="274"/>
      <c r="BC202" s="274"/>
      <c r="BD202" s="274"/>
      <c r="BE202" s="274"/>
      <c r="BF202" s="274"/>
      <c r="BG202" s="274"/>
      <c r="BH202" s="274"/>
      <c r="BI202" s="274"/>
      <c r="BJ202" s="274"/>
      <c r="BK202" s="274"/>
      <c r="BL202" s="274"/>
      <c r="BM202" s="274"/>
      <c r="BN202" s="274"/>
      <c r="BO202" s="274"/>
      <c r="BP202" s="274"/>
      <c r="BQ202" s="274"/>
      <c r="BR202" s="274"/>
      <c r="BS202" s="274"/>
      <c r="BT202" s="274"/>
    </row>
    <row r="203" spans="1:72" ht="18.600000000000001" customHeight="1" x14ac:dyDescent="0.15">
      <c r="J203" s="66">
        <v>2</v>
      </c>
      <c r="K203" t="s">
        <v>53</v>
      </c>
      <c r="L203" s="62" t="s">
        <v>176</v>
      </c>
      <c r="M203" s="62"/>
      <c r="N203" s="62"/>
      <c r="O203" s="62"/>
      <c r="AV203" s="273"/>
      <c r="AW203" s="274"/>
      <c r="AX203" s="274"/>
      <c r="AY203" s="274"/>
      <c r="AZ203" s="274"/>
      <c r="BA203" s="274"/>
      <c r="BB203" s="274"/>
      <c r="BC203" s="274"/>
      <c r="BD203" s="274"/>
      <c r="BE203" s="274"/>
      <c r="BF203" s="274"/>
      <c r="BG203" s="274"/>
      <c r="BH203" s="274"/>
      <c r="BI203" s="274"/>
      <c r="BJ203" s="274"/>
      <c r="BK203" s="274"/>
      <c r="BL203" s="274"/>
      <c r="BM203" s="274"/>
      <c r="BN203" s="274"/>
      <c r="BO203" s="274"/>
      <c r="BP203" s="274"/>
      <c r="BQ203" s="274"/>
      <c r="BR203" s="274"/>
      <c r="BS203" s="274"/>
      <c r="BT203" s="274"/>
    </row>
    <row r="204" spans="1:72" ht="18.600000000000001" customHeight="1" x14ac:dyDescent="0.15">
      <c r="J204" s="66"/>
      <c r="L204" s="62"/>
      <c r="M204" s="62"/>
      <c r="N204" s="62"/>
      <c r="O204" s="62"/>
      <c r="AV204" s="273"/>
      <c r="AW204" s="274"/>
      <c r="AX204" s="274"/>
      <c r="AY204" s="274"/>
      <c r="AZ204" s="274"/>
      <c r="BA204" s="274"/>
      <c r="BB204" s="274"/>
      <c r="BC204" s="274"/>
      <c r="BD204" s="274"/>
      <c r="BE204" s="274"/>
      <c r="BF204" s="274"/>
      <c r="BG204" s="274"/>
      <c r="BH204" s="274"/>
      <c r="BI204" s="274"/>
      <c r="BJ204" s="274"/>
      <c r="BK204" s="274"/>
      <c r="BL204" s="274"/>
      <c r="BM204" s="274"/>
      <c r="BN204" s="274"/>
      <c r="BO204" s="274"/>
      <c r="BP204" s="274"/>
      <c r="BQ204" s="274"/>
      <c r="BR204" s="274"/>
      <c r="BS204" s="274"/>
      <c r="BT204" s="274"/>
    </row>
    <row r="205" spans="1:72" ht="18.600000000000001" customHeight="1" x14ac:dyDescent="0.15">
      <c r="C205" t="s">
        <v>10</v>
      </c>
      <c r="E205" s="116" t="s">
        <v>177</v>
      </c>
      <c r="F205" s="116"/>
      <c r="G205" s="116"/>
      <c r="H205" s="116"/>
      <c r="I205" s="116"/>
      <c r="J205" s="116"/>
      <c r="K205" s="116"/>
      <c r="L205" s="116"/>
      <c r="M205" s="116"/>
      <c r="N205" s="116"/>
      <c r="O205" s="116"/>
      <c r="P205" s="116"/>
      <c r="Q205" s="116"/>
      <c r="R205" s="116"/>
      <c r="S205" s="116"/>
      <c r="T205" s="116"/>
      <c r="U205" s="116"/>
      <c r="V205" s="116"/>
      <c r="W205" s="116"/>
      <c r="X205" s="116"/>
      <c r="Y205" s="116"/>
      <c r="Z205" s="116"/>
      <c r="AA205" s="116"/>
      <c r="AB205" s="116"/>
      <c r="AC205" s="116"/>
      <c r="AD205" s="116"/>
      <c r="AE205" s="116"/>
      <c r="AF205" s="116"/>
      <c r="AG205" s="116"/>
      <c r="AH205" s="116"/>
      <c r="AI205" s="116"/>
      <c r="AJ205" s="116"/>
      <c r="AK205" s="116"/>
      <c r="AL205" s="116"/>
      <c r="AM205" s="116"/>
      <c r="AN205" s="116"/>
      <c r="AO205" s="116"/>
      <c r="AP205" s="116"/>
      <c r="AV205" s="273"/>
      <c r="AW205" s="274"/>
      <c r="AX205" s="274"/>
      <c r="AY205" s="274"/>
      <c r="AZ205" s="274"/>
      <c r="BA205" s="274"/>
      <c r="BB205" s="274"/>
      <c r="BC205" s="274"/>
      <c r="BD205" s="274"/>
      <c r="BE205" s="274"/>
      <c r="BF205" s="274"/>
      <c r="BG205" s="274"/>
      <c r="BH205" s="274"/>
      <c r="BI205" s="274"/>
      <c r="BJ205" s="274"/>
      <c r="BK205" s="274"/>
      <c r="BL205" s="274"/>
      <c r="BM205" s="274"/>
      <c r="BN205" s="274"/>
      <c r="BO205" s="274"/>
      <c r="BP205" s="274"/>
      <c r="BQ205" s="274"/>
      <c r="BR205" s="274"/>
      <c r="BS205" s="274"/>
      <c r="BT205" s="274"/>
    </row>
    <row r="206" spans="1:72" ht="18.600000000000001" customHeight="1" x14ac:dyDescent="0.15">
      <c r="E206" s="116" t="s">
        <v>178</v>
      </c>
      <c r="F206" s="116"/>
      <c r="G206" s="116"/>
      <c r="H206" s="116"/>
      <c r="I206" s="116"/>
      <c r="J206" s="116"/>
      <c r="K206" s="116"/>
      <c r="L206" s="116"/>
      <c r="M206" s="116"/>
      <c r="N206" s="116"/>
      <c r="O206" s="116"/>
      <c r="P206" s="116"/>
      <c r="Q206" s="116"/>
      <c r="R206" s="116"/>
      <c r="S206" s="116"/>
      <c r="T206" s="116"/>
      <c r="U206" s="116"/>
      <c r="V206" s="116"/>
      <c r="W206" s="116"/>
      <c r="X206" s="116"/>
      <c r="Y206" s="116"/>
      <c r="Z206" s="116"/>
      <c r="AA206" s="116"/>
      <c r="AB206" s="116"/>
      <c r="AC206" s="116"/>
      <c r="AD206" s="116"/>
      <c r="AE206" s="116"/>
      <c r="AF206" s="116"/>
      <c r="AG206" s="116"/>
      <c r="AH206" s="116"/>
      <c r="AI206" s="116"/>
      <c r="AJ206" s="116"/>
      <c r="AK206" s="116"/>
      <c r="AL206" s="116"/>
      <c r="AM206" s="116"/>
      <c r="AN206" s="116"/>
      <c r="AO206" s="116"/>
      <c r="AV206" s="273"/>
      <c r="AW206" s="274"/>
      <c r="AX206" s="274"/>
      <c r="AY206" s="274"/>
      <c r="AZ206" s="274"/>
      <c r="BA206" s="274"/>
      <c r="BB206" s="274"/>
      <c r="BC206" s="274"/>
      <c r="BD206" s="274"/>
      <c r="BE206" s="274"/>
      <c r="BF206" s="274"/>
      <c r="BG206" s="274"/>
      <c r="BH206" s="274"/>
      <c r="BI206" s="274"/>
      <c r="BJ206" s="274"/>
      <c r="BK206" s="274"/>
      <c r="BL206" s="274"/>
      <c r="BM206" s="274"/>
      <c r="BN206" s="274"/>
      <c r="BO206" s="274"/>
      <c r="BP206" s="274"/>
      <c r="BQ206" s="274"/>
      <c r="BR206" s="274"/>
      <c r="BS206" s="274"/>
      <c r="BT206" s="274"/>
    </row>
    <row r="207" spans="1:72" ht="18.600000000000001" customHeight="1" x14ac:dyDescent="0.15">
      <c r="E207" s="116" t="s">
        <v>179</v>
      </c>
      <c r="F207" s="116"/>
      <c r="G207" s="116"/>
      <c r="H207" s="116"/>
      <c r="I207" s="116"/>
      <c r="J207" s="116"/>
      <c r="K207" s="116"/>
      <c r="L207" s="116"/>
      <c r="M207" s="116"/>
      <c r="N207" s="116"/>
      <c r="O207" s="116"/>
      <c r="P207" s="116"/>
      <c r="Q207" s="116"/>
      <c r="R207" s="116"/>
      <c r="S207" s="116"/>
      <c r="T207" s="116"/>
      <c r="U207" s="116"/>
      <c r="V207" s="116"/>
      <c r="W207" s="116"/>
      <c r="X207" s="116"/>
      <c r="Y207" s="116"/>
      <c r="Z207" s="116"/>
      <c r="AA207" s="116"/>
      <c r="AB207" s="116"/>
      <c r="AC207" s="116"/>
      <c r="AD207" s="116"/>
      <c r="AE207" s="116"/>
      <c r="AF207" s="116"/>
      <c r="AG207" s="116"/>
      <c r="AH207" s="116"/>
      <c r="AI207" s="116"/>
      <c r="AJ207" s="116"/>
      <c r="AK207" s="116"/>
      <c r="AL207" s="116"/>
      <c r="AM207" s="116"/>
      <c r="AN207" s="116"/>
      <c r="AO207" s="116"/>
      <c r="AV207" s="273"/>
      <c r="AW207" s="274"/>
      <c r="AX207" s="274"/>
      <c r="AY207" s="274"/>
      <c r="AZ207" s="274"/>
      <c r="BA207" s="274"/>
      <c r="BB207" s="274"/>
      <c r="BC207" s="274"/>
      <c r="BD207" s="274"/>
      <c r="BE207" s="274"/>
      <c r="BF207" s="274"/>
      <c r="BG207" s="274"/>
      <c r="BH207" s="274"/>
      <c r="BI207" s="274"/>
      <c r="BJ207" s="274"/>
      <c r="BK207" s="274"/>
      <c r="BL207" s="274"/>
      <c r="BM207" s="274"/>
      <c r="BN207" s="274"/>
      <c r="BO207" s="274"/>
      <c r="BP207" s="274"/>
      <c r="BQ207" s="274"/>
      <c r="BR207" s="274"/>
      <c r="BS207" s="274"/>
      <c r="BT207" s="274"/>
    </row>
    <row r="208" spans="1:72" ht="18.600000000000001" customHeight="1" x14ac:dyDescent="0.15">
      <c r="E208" s="62"/>
      <c r="F208" s="62"/>
      <c r="G208" s="62"/>
      <c r="H208" s="62"/>
      <c r="I208" s="62"/>
      <c r="J208" s="62"/>
      <c r="K208" s="62"/>
      <c r="L208" s="62"/>
      <c r="M208" s="62"/>
      <c r="N208" s="62"/>
      <c r="O208" s="62"/>
      <c r="P208" s="62"/>
      <c r="Q208" s="62"/>
      <c r="R208" s="62"/>
      <c r="S208" s="62"/>
      <c r="T208" s="62"/>
      <c r="U208" s="62"/>
      <c r="V208" s="62"/>
      <c r="W208" s="62"/>
      <c r="X208" s="62"/>
      <c r="Y208" s="62"/>
      <c r="Z208" s="62"/>
      <c r="AA208" s="62"/>
      <c r="AB208" s="62"/>
      <c r="AC208" s="62"/>
      <c r="AD208" s="62"/>
      <c r="AE208" s="62"/>
      <c r="AF208" s="62"/>
      <c r="AG208" s="62"/>
      <c r="AH208" s="62"/>
      <c r="AI208" s="62"/>
      <c r="AJ208" s="62"/>
      <c r="AK208" s="62"/>
      <c r="AL208" s="62"/>
      <c r="AM208" s="62"/>
      <c r="AN208" s="62"/>
      <c r="AO208" s="62"/>
      <c r="AP208" s="62"/>
      <c r="AQ208" s="62"/>
      <c r="AR208" s="62"/>
      <c r="AS208" s="62"/>
      <c r="AV208" s="273"/>
      <c r="AW208" s="274"/>
      <c r="AX208" s="274"/>
      <c r="AY208" s="274"/>
      <c r="AZ208" s="274"/>
      <c r="BA208" s="274"/>
      <c r="BB208" s="274"/>
      <c r="BC208" s="274"/>
      <c r="BD208" s="274"/>
      <c r="BE208" s="274"/>
      <c r="BF208" s="274"/>
      <c r="BG208" s="274"/>
      <c r="BH208" s="274"/>
      <c r="BI208" s="274"/>
      <c r="BJ208" s="274"/>
      <c r="BK208" s="274"/>
      <c r="BL208" s="274"/>
      <c r="BM208" s="274"/>
      <c r="BN208" s="274"/>
      <c r="BO208" s="274"/>
      <c r="BP208" s="274"/>
      <c r="BQ208" s="274"/>
      <c r="BR208" s="274"/>
      <c r="BS208" s="274"/>
      <c r="BT208" s="274"/>
    </row>
    <row r="209" spans="1:72" ht="18.600000000000001" customHeight="1" x14ac:dyDescent="0.15">
      <c r="E209" s="62"/>
      <c r="F209" s="62"/>
      <c r="G209" s="62"/>
      <c r="H209" s="62"/>
      <c r="I209" s="62"/>
      <c r="J209" s="62"/>
      <c r="K209" s="62"/>
      <c r="L209" s="62"/>
      <c r="M209" s="62"/>
      <c r="N209" s="62"/>
      <c r="O209" s="62"/>
      <c r="P209" s="62"/>
      <c r="Q209" s="62"/>
      <c r="R209" s="62"/>
      <c r="S209" s="62"/>
      <c r="T209" s="62"/>
      <c r="U209" s="62"/>
      <c r="V209" s="62"/>
      <c r="W209" s="62"/>
      <c r="X209" s="62"/>
      <c r="Y209" s="62"/>
      <c r="Z209" s="62"/>
      <c r="AA209" s="62"/>
      <c r="AB209" s="62"/>
      <c r="AC209" s="62"/>
      <c r="AD209" s="62"/>
      <c r="AE209" s="62"/>
      <c r="AF209" s="62"/>
      <c r="AG209" s="62"/>
      <c r="AH209" s="62"/>
      <c r="AI209" s="62"/>
      <c r="AJ209" s="62"/>
      <c r="AK209" s="62"/>
      <c r="AL209" s="62"/>
      <c r="AM209" s="62"/>
      <c r="AN209" s="62"/>
      <c r="AO209" s="62"/>
      <c r="AP209" s="62"/>
      <c r="AQ209" s="62"/>
      <c r="AR209" s="62"/>
      <c r="AS209" s="62"/>
      <c r="AV209" s="273"/>
      <c r="AW209" s="274"/>
      <c r="AX209" s="274"/>
      <c r="AY209" s="274"/>
      <c r="AZ209" s="274"/>
      <c r="BA209" s="274"/>
      <c r="BB209" s="274"/>
      <c r="BC209" s="274"/>
      <c r="BD209" s="274"/>
      <c r="BE209" s="274"/>
      <c r="BF209" s="274"/>
      <c r="BG209" s="274"/>
      <c r="BH209" s="274"/>
      <c r="BI209" s="274"/>
      <c r="BJ209" s="274"/>
      <c r="BK209" s="274"/>
      <c r="BL209" s="274"/>
      <c r="BM209" s="274"/>
      <c r="BN209" s="274"/>
      <c r="BO209" s="274"/>
      <c r="BP209" s="274"/>
      <c r="BQ209" s="274"/>
      <c r="BR209" s="274"/>
      <c r="BS209" s="274"/>
      <c r="BT209" s="274"/>
    </row>
    <row r="210" spans="1:72" ht="18.600000000000001" customHeight="1" x14ac:dyDescent="0.15">
      <c r="A210" s="65"/>
      <c r="B210" s="51"/>
      <c r="C210" s="51"/>
      <c r="D210" s="51"/>
      <c r="E210" s="50"/>
      <c r="F210" s="50"/>
      <c r="G210" s="50"/>
      <c r="H210" s="50"/>
      <c r="I210" s="51"/>
      <c r="J210" s="56"/>
      <c r="K210" s="51"/>
      <c r="L210" s="75"/>
      <c r="M210" s="75"/>
      <c r="N210" s="75"/>
      <c r="O210" s="75"/>
      <c r="P210" s="51"/>
      <c r="Q210" s="51"/>
      <c r="R210" s="51"/>
      <c r="S210" s="51"/>
      <c r="T210" s="51"/>
      <c r="U210" s="51"/>
      <c r="V210" s="51"/>
      <c r="W210" s="51"/>
      <c r="X210" s="51"/>
      <c r="Y210" s="51"/>
      <c r="Z210" s="51"/>
      <c r="AA210" s="51"/>
      <c r="AB210" s="55"/>
      <c r="AC210" s="75"/>
      <c r="AD210" s="75"/>
      <c r="AE210" s="75"/>
      <c r="AF210" s="75"/>
      <c r="AG210" s="75"/>
      <c r="AH210" s="75"/>
      <c r="AI210" s="75"/>
      <c r="AJ210" s="75"/>
      <c r="AK210" s="75"/>
      <c r="AL210" s="75"/>
      <c r="AM210" s="75"/>
      <c r="AN210" s="75"/>
      <c r="AO210" s="51"/>
      <c r="AP210" s="51"/>
      <c r="AQ210" s="65"/>
      <c r="AR210" s="65"/>
      <c r="AS210" s="65"/>
      <c r="AT210" s="65"/>
      <c r="AV210" s="273"/>
      <c r="AW210" s="274"/>
      <c r="AX210" s="274"/>
      <c r="AY210" s="274"/>
      <c r="AZ210" s="274"/>
      <c r="BA210" s="274"/>
      <c r="BB210" s="274"/>
      <c r="BC210" s="274"/>
      <c r="BD210" s="274"/>
      <c r="BE210" s="274"/>
      <c r="BF210" s="274"/>
      <c r="BG210" s="274"/>
      <c r="BH210" s="274"/>
      <c r="BI210" s="274"/>
      <c r="BJ210" s="274"/>
      <c r="BK210" s="274"/>
      <c r="BL210" s="274"/>
      <c r="BM210" s="274"/>
      <c r="BN210" s="274"/>
      <c r="BO210" s="274"/>
      <c r="BP210" s="274"/>
      <c r="BQ210" s="274"/>
      <c r="BR210" s="274"/>
      <c r="BS210" s="274"/>
      <c r="BT210" s="274"/>
    </row>
    <row r="211" spans="1:72" ht="18.600000000000001" customHeight="1" x14ac:dyDescent="0.15">
      <c r="A211" s="65"/>
      <c r="B211" s="14" t="s">
        <v>5</v>
      </c>
      <c r="C211" s="79">
        <v>5</v>
      </c>
      <c r="D211" s="65" t="s">
        <v>15</v>
      </c>
      <c r="E211" s="62" t="s">
        <v>180</v>
      </c>
      <c r="F211" s="62"/>
      <c r="G211" s="62"/>
      <c r="H211" s="62"/>
      <c r="I211" s="65"/>
      <c r="J211" s="79"/>
      <c r="K211" s="65"/>
      <c r="L211" s="70"/>
      <c r="M211" s="70"/>
      <c r="N211" s="70"/>
      <c r="O211" s="70"/>
      <c r="P211" s="65"/>
      <c r="Q211" s="65"/>
      <c r="R211" s="65"/>
      <c r="S211" s="65"/>
      <c r="T211" s="65"/>
      <c r="U211" s="65"/>
      <c r="V211" s="65"/>
      <c r="W211" s="65"/>
      <c r="X211" s="65"/>
      <c r="Y211" s="65"/>
      <c r="Z211" s="65"/>
      <c r="AB211" s="15"/>
      <c r="AC211" s="131"/>
      <c r="AD211" s="131"/>
      <c r="AE211" s="62"/>
      <c r="AF211" s="70"/>
      <c r="AG211" s="70"/>
      <c r="AH211" s="70"/>
      <c r="AI211" s="70"/>
      <c r="AJ211" s="70"/>
      <c r="AK211" s="70"/>
      <c r="AL211" s="70"/>
      <c r="AM211" s="70"/>
      <c r="AN211" s="70"/>
      <c r="AO211" s="65"/>
      <c r="AP211" s="65"/>
      <c r="AQ211" s="65"/>
      <c r="AR211" s="65"/>
      <c r="AS211" s="65"/>
      <c r="AT211" s="65"/>
      <c r="AV211" s="273"/>
      <c r="AW211" s="274"/>
      <c r="AX211" s="274"/>
      <c r="AY211" s="274"/>
      <c r="AZ211" s="274"/>
      <c r="BA211" s="274"/>
      <c r="BB211" s="274"/>
      <c r="BC211" s="274"/>
      <c r="BD211" s="274"/>
      <c r="BE211" s="274"/>
      <c r="BF211" s="274"/>
      <c r="BG211" s="274"/>
      <c r="BH211" s="274"/>
      <c r="BI211" s="274"/>
      <c r="BJ211" s="274"/>
      <c r="BK211" s="274"/>
      <c r="BL211" s="274"/>
      <c r="BM211" s="274"/>
      <c r="BN211" s="274"/>
      <c r="BO211" s="274"/>
      <c r="BP211" s="274"/>
      <c r="BQ211" s="274"/>
      <c r="BR211" s="274"/>
      <c r="BS211" s="274"/>
      <c r="BT211" s="274"/>
    </row>
    <row r="212" spans="1:72" ht="18.600000000000001" customHeight="1" x14ac:dyDescent="0.15">
      <c r="A212" s="65"/>
      <c r="B212" s="14"/>
      <c r="C212" s="79"/>
      <c r="D212" s="65"/>
      <c r="E212" s="70" t="s">
        <v>181</v>
      </c>
      <c r="F212" s="70"/>
      <c r="G212" s="79"/>
      <c r="H212" s="79"/>
      <c r="I212" s="65"/>
      <c r="J212" s="79"/>
      <c r="K212" s="65"/>
      <c r="L212" s="70"/>
      <c r="M212" s="70"/>
      <c r="N212" s="70"/>
      <c r="O212" s="70"/>
      <c r="P212" s="65"/>
      <c r="Q212" s="65"/>
      <c r="R212" s="65"/>
      <c r="S212" s="65"/>
      <c r="T212" s="65"/>
      <c r="U212" s="65"/>
      <c r="V212" s="65"/>
      <c r="W212" s="65"/>
      <c r="X212" s="65"/>
      <c r="Y212" s="65"/>
      <c r="Z212" s="65"/>
      <c r="AB212" s="15"/>
      <c r="AC212" s="66"/>
      <c r="AD212" s="66"/>
      <c r="AE212" s="62"/>
      <c r="AF212" s="70"/>
      <c r="AG212" s="70"/>
      <c r="AH212" s="70"/>
      <c r="AI212" s="70"/>
      <c r="AJ212" s="70"/>
      <c r="AK212" s="70"/>
      <c r="AL212" s="70"/>
      <c r="AM212" s="70"/>
      <c r="AN212" s="70"/>
      <c r="AO212" s="65"/>
      <c r="AP212" s="65"/>
      <c r="AQ212" s="65"/>
      <c r="AR212" s="65"/>
      <c r="AS212" s="65"/>
      <c r="AT212" s="65"/>
      <c r="AV212" s="273"/>
      <c r="AW212" s="274"/>
      <c r="AX212" s="274"/>
      <c r="AY212" s="274"/>
      <c r="AZ212" s="274"/>
      <c r="BA212" s="274"/>
      <c r="BB212" s="274"/>
      <c r="BC212" s="274"/>
      <c r="BD212" s="274"/>
      <c r="BE212" s="274"/>
      <c r="BF212" s="274"/>
      <c r="BG212" s="274"/>
      <c r="BH212" s="274"/>
      <c r="BI212" s="274"/>
      <c r="BJ212" s="274"/>
      <c r="BK212" s="274"/>
      <c r="BL212" s="274"/>
      <c r="BM212" s="274"/>
      <c r="BN212" s="274"/>
      <c r="BO212" s="274"/>
      <c r="BP212" s="274"/>
      <c r="BQ212" s="274"/>
      <c r="BR212" s="274"/>
      <c r="BS212" s="274"/>
      <c r="BT212" s="274"/>
    </row>
    <row r="213" spans="1:72" ht="18.600000000000001" customHeight="1" x14ac:dyDescent="0.15">
      <c r="A213" s="65"/>
      <c r="B213" s="65"/>
      <c r="C213" s="65"/>
      <c r="D213" s="65"/>
      <c r="E213" s="62"/>
      <c r="F213" s="62"/>
      <c r="G213" s="131" t="s">
        <v>52</v>
      </c>
      <c r="H213" s="131"/>
      <c r="I213" s="70"/>
      <c r="J213" s="79">
        <v>1</v>
      </c>
      <c r="K213" s="65" t="s">
        <v>53</v>
      </c>
      <c r="L213" s="70" t="s">
        <v>182</v>
      </c>
      <c r="M213" s="70"/>
      <c r="N213" s="70"/>
      <c r="O213" s="70"/>
      <c r="P213" s="70"/>
      <c r="Q213" s="70"/>
      <c r="R213" s="70"/>
      <c r="S213" s="70"/>
      <c r="T213" s="70"/>
      <c r="U213" s="70"/>
      <c r="V213" s="70"/>
      <c r="W213" s="70"/>
      <c r="X213" s="70"/>
      <c r="Y213" s="70"/>
      <c r="Z213" s="70"/>
      <c r="AA213" t="s">
        <v>21</v>
      </c>
      <c r="AB213" s="15" t="s">
        <v>5</v>
      </c>
      <c r="AC213" s="130"/>
      <c r="AD213" s="130"/>
      <c r="AE213" s="62" t="s">
        <v>15</v>
      </c>
      <c r="AF213" s="70"/>
      <c r="AG213" s="70"/>
      <c r="AH213" s="70"/>
      <c r="AI213" s="70"/>
      <c r="AJ213" s="70"/>
      <c r="AK213" s="70"/>
      <c r="AL213" s="70"/>
      <c r="AM213" s="70"/>
      <c r="AN213" s="70"/>
      <c r="AO213" s="65"/>
      <c r="AP213" s="65"/>
      <c r="AQ213" s="65"/>
      <c r="AR213" s="65"/>
      <c r="AS213" s="65"/>
      <c r="AT213" s="65"/>
      <c r="AV213" s="273" t="str">
        <f>IF(AND(学校コード&lt;&gt;"",CmbAns2_5_1=""),"未入力","")</f>
        <v/>
      </c>
      <c r="AW213" s="274"/>
      <c r="AX213" s="274"/>
      <c r="AY213" s="274"/>
      <c r="AZ213" s="274"/>
      <c r="BA213" s="274"/>
      <c r="BB213" s="274"/>
      <c r="BC213" s="274"/>
      <c r="BD213" s="274"/>
      <c r="BE213" s="274"/>
      <c r="BF213" s="274"/>
      <c r="BG213" s="274"/>
      <c r="BH213" s="274"/>
      <c r="BI213" s="274"/>
      <c r="BJ213" s="274"/>
      <c r="BK213" s="274"/>
      <c r="BL213" s="274"/>
      <c r="BM213" s="274"/>
      <c r="BN213" s="274"/>
      <c r="BO213" s="274"/>
      <c r="BP213" s="274"/>
      <c r="BQ213" s="274"/>
      <c r="BR213" s="274"/>
      <c r="BS213" s="274"/>
      <c r="BT213" s="274"/>
    </row>
    <row r="214" spans="1:72" ht="18.600000000000001" customHeight="1" x14ac:dyDescent="0.15">
      <c r="A214" s="65"/>
      <c r="B214" s="65"/>
      <c r="C214" s="65"/>
      <c r="D214" s="65"/>
      <c r="E214" s="65"/>
      <c r="F214" s="65"/>
      <c r="G214" s="79"/>
      <c r="H214" s="79"/>
      <c r="I214" s="65"/>
      <c r="J214" s="79">
        <v>2</v>
      </c>
      <c r="K214" s="65" t="s">
        <v>53</v>
      </c>
      <c r="L214" s="70" t="s">
        <v>183</v>
      </c>
      <c r="M214" s="70"/>
      <c r="N214" s="70"/>
      <c r="O214" s="70"/>
      <c r="P214" s="70"/>
      <c r="Q214" s="70"/>
      <c r="R214" s="70"/>
      <c r="S214" s="70"/>
      <c r="T214" s="70"/>
      <c r="U214" s="70"/>
      <c r="V214" s="70"/>
      <c r="W214" s="57"/>
      <c r="X214" s="57"/>
      <c r="Y214" s="57"/>
      <c r="Z214" s="57"/>
      <c r="AA214" s="57"/>
      <c r="AB214" s="57"/>
      <c r="AC214" s="57"/>
      <c r="AD214" s="57"/>
      <c r="AE214" s="57"/>
      <c r="AF214" s="57"/>
      <c r="AG214" s="57"/>
      <c r="AH214" s="57"/>
      <c r="AI214" s="57"/>
      <c r="AJ214" s="57"/>
      <c r="AK214" s="57"/>
      <c r="AL214" s="70"/>
      <c r="AM214" s="70"/>
      <c r="AN214" s="70"/>
      <c r="AO214" s="65"/>
      <c r="AP214" s="65"/>
      <c r="AQ214" s="65"/>
      <c r="AR214" s="65"/>
      <c r="AS214" s="65"/>
      <c r="AT214" s="65"/>
      <c r="AV214" s="273"/>
      <c r="AW214" s="274"/>
      <c r="AX214" s="274"/>
      <c r="AY214" s="274"/>
      <c r="AZ214" s="274"/>
      <c r="BA214" s="274"/>
      <c r="BB214" s="274"/>
      <c r="BC214" s="274"/>
      <c r="BD214" s="274"/>
      <c r="BE214" s="274"/>
      <c r="BF214" s="274"/>
      <c r="BG214" s="274"/>
      <c r="BH214" s="274"/>
      <c r="BI214" s="274"/>
      <c r="BJ214" s="274"/>
      <c r="BK214" s="274"/>
      <c r="BL214" s="274"/>
      <c r="BM214" s="274"/>
      <c r="BN214" s="274"/>
      <c r="BO214" s="274"/>
      <c r="BP214" s="274"/>
      <c r="BQ214" s="274"/>
      <c r="BR214" s="274"/>
      <c r="BS214" s="274"/>
      <c r="BT214" s="274"/>
    </row>
    <row r="215" spans="1:72" ht="18.600000000000001" customHeight="1" x14ac:dyDescent="0.15">
      <c r="A215" s="65"/>
      <c r="B215" s="65"/>
      <c r="C215" s="65"/>
      <c r="D215" s="65"/>
      <c r="E215" s="65"/>
      <c r="F215" s="65"/>
      <c r="G215" s="79"/>
      <c r="H215" s="79"/>
      <c r="I215" s="65"/>
      <c r="J215" s="79">
        <v>3</v>
      </c>
      <c r="K215" s="65" t="s">
        <v>53</v>
      </c>
      <c r="L215" s="70" t="s">
        <v>184</v>
      </c>
      <c r="M215" s="70"/>
      <c r="N215" s="70"/>
      <c r="O215" s="70"/>
      <c r="P215" s="70"/>
      <c r="Q215" s="70"/>
      <c r="R215" s="70"/>
      <c r="S215" s="70"/>
      <c r="T215" s="70"/>
      <c r="U215" s="70"/>
      <c r="V215" s="70"/>
      <c r="W215" s="70"/>
      <c r="X215" s="70"/>
      <c r="Y215" s="70"/>
      <c r="Z215" s="70"/>
      <c r="AA215" s="70"/>
      <c r="AB215" s="70"/>
      <c r="AC215" s="70"/>
      <c r="AD215" s="70"/>
      <c r="AE215" s="70"/>
      <c r="AF215" s="70"/>
      <c r="AG215" s="70"/>
      <c r="AH215" s="70"/>
      <c r="AI215" s="70"/>
      <c r="AJ215" s="70"/>
      <c r="AK215" s="70"/>
      <c r="AL215" s="70"/>
      <c r="AM215" s="70"/>
      <c r="AN215" s="70"/>
      <c r="AO215" s="65"/>
      <c r="AP215" s="65"/>
      <c r="AQ215" s="65"/>
      <c r="AR215" s="65"/>
      <c r="AS215" s="65"/>
      <c r="AT215" s="65"/>
      <c r="AV215" s="273"/>
      <c r="AW215" s="274"/>
      <c r="AX215" s="274"/>
      <c r="AY215" s="274"/>
      <c r="AZ215" s="274"/>
      <c r="BA215" s="274"/>
      <c r="BB215" s="274"/>
      <c r="BC215" s="274"/>
      <c r="BD215" s="274"/>
      <c r="BE215" s="274"/>
      <c r="BF215" s="274"/>
      <c r="BG215" s="274"/>
      <c r="BH215" s="274"/>
      <c r="BI215" s="274"/>
      <c r="BJ215" s="274"/>
      <c r="BK215" s="274"/>
      <c r="BL215" s="274"/>
      <c r="BM215" s="274"/>
      <c r="BN215" s="274"/>
      <c r="BO215" s="274"/>
      <c r="BP215" s="274"/>
      <c r="BQ215" s="274"/>
      <c r="BR215" s="274"/>
      <c r="BS215" s="274"/>
      <c r="BT215" s="274"/>
    </row>
    <row r="216" spans="1:72" ht="18.600000000000001" customHeight="1" x14ac:dyDescent="0.15">
      <c r="A216" s="65"/>
      <c r="B216" s="65"/>
      <c r="C216" s="65" t="s">
        <v>10</v>
      </c>
      <c r="D216" s="65"/>
      <c r="E216" s="157" t="s">
        <v>185</v>
      </c>
      <c r="F216" s="157"/>
      <c r="G216" s="157"/>
      <c r="H216" s="157"/>
      <c r="I216" s="157"/>
      <c r="J216" s="157"/>
      <c r="K216" s="157"/>
      <c r="L216" s="157"/>
      <c r="M216" s="157"/>
      <c r="N216" s="157"/>
      <c r="O216" s="157"/>
      <c r="P216" s="157"/>
      <c r="Q216" s="157"/>
      <c r="R216" s="157"/>
      <c r="S216" s="157"/>
      <c r="T216" s="157"/>
      <c r="U216" s="157"/>
      <c r="V216" s="157"/>
      <c r="W216" s="157"/>
      <c r="X216" s="157"/>
      <c r="Y216" s="157"/>
      <c r="Z216" s="157"/>
      <c r="AA216" s="157"/>
      <c r="AB216" s="157"/>
      <c r="AC216" s="157"/>
      <c r="AD216" s="157"/>
      <c r="AE216" s="157"/>
      <c r="AF216" s="157"/>
      <c r="AG216" s="157"/>
      <c r="AH216" s="157"/>
      <c r="AI216" s="157"/>
      <c r="AJ216" s="157"/>
      <c r="AK216" s="157"/>
      <c r="AL216" s="157"/>
      <c r="AM216" s="157"/>
      <c r="AN216" s="157"/>
      <c r="AO216" s="157"/>
      <c r="AP216" s="157"/>
      <c r="AQ216" s="65"/>
      <c r="AR216" s="65"/>
      <c r="AS216" s="65"/>
      <c r="AT216" s="65"/>
      <c r="AV216" s="273"/>
      <c r="AW216" s="274"/>
      <c r="AX216" s="274"/>
      <c r="AY216" s="274"/>
      <c r="AZ216" s="274"/>
      <c r="BA216" s="274"/>
      <c r="BB216" s="274"/>
      <c r="BC216" s="274"/>
      <c r="BD216" s="274"/>
      <c r="BE216" s="274"/>
      <c r="BF216" s="274"/>
      <c r="BG216" s="274"/>
      <c r="BH216" s="274"/>
      <c r="BI216" s="274"/>
      <c r="BJ216" s="274"/>
      <c r="BK216" s="274"/>
      <c r="BL216" s="274"/>
      <c r="BM216" s="274"/>
      <c r="BN216" s="274"/>
      <c r="BO216" s="274"/>
      <c r="BP216" s="274"/>
      <c r="BQ216" s="274"/>
      <c r="BR216" s="274"/>
      <c r="BS216" s="274"/>
      <c r="BT216" s="274"/>
    </row>
    <row r="217" spans="1:72" ht="18.600000000000001" customHeight="1" x14ac:dyDescent="0.15">
      <c r="A217" s="65"/>
      <c r="B217" s="65"/>
      <c r="C217" s="65" t="s">
        <v>10</v>
      </c>
      <c r="D217" s="65"/>
      <c r="E217" s="158" t="s">
        <v>186</v>
      </c>
      <c r="F217" s="158"/>
      <c r="G217" s="158"/>
      <c r="H217" s="158"/>
      <c r="I217" s="158"/>
      <c r="J217" s="158"/>
      <c r="K217" s="158"/>
      <c r="L217" s="158"/>
      <c r="M217" s="158"/>
      <c r="N217" s="158"/>
      <c r="O217" s="158"/>
      <c r="P217" s="158"/>
      <c r="Q217" s="158"/>
      <c r="R217" s="158"/>
      <c r="S217" s="158"/>
      <c r="T217" s="158"/>
      <c r="U217" s="158"/>
      <c r="V217" s="158"/>
      <c r="W217" s="158"/>
      <c r="X217" s="158"/>
      <c r="Y217" s="158"/>
      <c r="Z217" s="158"/>
      <c r="AA217" s="158"/>
      <c r="AB217" s="158"/>
      <c r="AC217" s="158"/>
      <c r="AD217" s="158"/>
      <c r="AE217" s="158"/>
      <c r="AF217" s="158"/>
      <c r="AG217" s="158"/>
      <c r="AH217" s="158"/>
      <c r="AI217" s="158"/>
      <c r="AJ217" s="158"/>
      <c r="AK217" s="158"/>
      <c r="AL217" s="158"/>
      <c r="AM217" s="158"/>
      <c r="AN217" s="158"/>
      <c r="AO217" s="158"/>
      <c r="AP217" s="158"/>
      <c r="AQ217" s="65"/>
      <c r="AR217" s="65"/>
      <c r="AS217" s="65"/>
      <c r="AT217" s="65"/>
      <c r="AV217" s="273"/>
      <c r="AW217" s="274"/>
      <c r="AX217" s="274"/>
      <c r="AY217" s="274"/>
      <c r="AZ217" s="274"/>
      <c r="BA217" s="274"/>
      <c r="BB217" s="274"/>
      <c r="BC217" s="274"/>
      <c r="BD217" s="274"/>
      <c r="BE217" s="274"/>
      <c r="BF217" s="274"/>
      <c r="BG217" s="274"/>
      <c r="BH217" s="274"/>
      <c r="BI217" s="274"/>
      <c r="BJ217" s="274"/>
      <c r="BK217" s="274"/>
      <c r="BL217" s="274"/>
      <c r="BM217" s="274"/>
      <c r="BN217" s="274"/>
      <c r="BO217" s="274"/>
      <c r="BP217" s="274"/>
      <c r="BQ217" s="274"/>
      <c r="BR217" s="274"/>
      <c r="BS217" s="274"/>
      <c r="BT217" s="274"/>
    </row>
    <row r="218" spans="1:72" ht="18.600000000000001" customHeight="1" x14ac:dyDescent="0.15">
      <c r="A218" s="65"/>
      <c r="B218" s="65"/>
      <c r="C218" s="65"/>
      <c r="D218" s="65"/>
      <c r="E218" s="70"/>
      <c r="F218" s="70"/>
      <c r="G218" s="79"/>
      <c r="H218" s="79"/>
      <c r="I218" s="65"/>
      <c r="J218" s="79"/>
      <c r="K218" s="65"/>
      <c r="L218" s="70"/>
      <c r="M218" s="70"/>
      <c r="N218" s="70"/>
      <c r="O218" s="70"/>
      <c r="P218" s="70"/>
      <c r="Q218" s="70"/>
      <c r="R218" s="70"/>
      <c r="S218" s="70"/>
      <c r="T218" s="70"/>
      <c r="U218" s="70"/>
      <c r="V218" s="70"/>
      <c r="W218" s="70"/>
      <c r="X218" s="70"/>
      <c r="Y218" s="70"/>
      <c r="Z218" s="70"/>
      <c r="AA218" s="70"/>
      <c r="AB218" s="70"/>
      <c r="AC218" s="70"/>
      <c r="AD218" s="70"/>
      <c r="AE218" s="70"/>
      <c r="AF218" s="70"/>
      <c r="AG218" s="70"/>
      <c r="AH218" s="70"/>
      <c r="AI218" s="70"/>
      <c r="AJ218" s="70"/>
      <c r="AK218" s="70"/>
      <c r="AL218" s="70"/>
      <c r="AM218" s="70"/>
      <c r="AN218" s="70"/>
      <c r="AO218" s="65"/>
      <c r="AP218" s="65"/>
      <c r="AQ218" s="65"/>
      <c r="AR218" s="65"/>
      <c r="AS218" s="65"/>
      <c r="AT218" s="65"/>
      <c r="AV218" s="273"/>
      <c r="AW218" s="274"/>
      <c r="AX218" s="274"/>
      <c r="AY218" s="274"/>
      <c r="AZ218" s="274"/>
      <c r="BA218" s="274"/>
      <c r="BB218" s="274"/>
      <c r="BC218" s="274"/>
      <c r="BD218" s="274"/>
      <c r="BE218" s="274"/>
      <c r="BF218" s="274"/>
      <c r="BG218" s="274"/>
      <c r="BH218" s="274"/>
      <c r="BI218" s="274"/>
      <c r="BJ218" s="274"/>
      <c r="BK218" s="274"/>
      <c r="BL218" s="274"/>
      <c r="BM218" s="274"/>
      <c r="BN218" s="274"/>
      <c r="BO218" s="274"/>
      <c r="BP218" s="274"/>
      <c r="BQ218" s="274"/>
      <c r="BR218" s="274"/>
      <c r="BS218" s="274"/>
      <c r="BT218" s="274"/>
    </row>
    <row r="219" spans="1:72" ht="18.600000000000001" customHeight="1" x14ac:dyDescent="0.15">
      <c r="A219" s="65"/>
      <c r="B219" s="65"/>
      <c r="C219" s="79"/>
      <c r="D219" s="65"/>
      <c r="E219" s="70" t="s">
        <v>187</v>
      </c>
      <c r="F219" s="70"/>
      <c r="G219" s="79"/>
      <c r="H219" s="79"/>
      <c r="I219" s="65"/>
      <c r="J219" s="79"/>
      <c r="K219" s="65"/>
      <c r="L219" s="70"/>
      <c r="M219" s="70"/>
      <c r="N219" s="70"/>
      <c r="O219" s="70"/>
      <c r="P219" s="70"/>
      <c r="Q219" s="70"/>
      <c r="R219" s="70"/>
      <c r="S219" s="70"/>
      <c r="T219" s="70"/>
      <c r="U219" s="70"/>
      <c r="V219" s="70"/>
      <c r="W219" s="70"/>
      <c r="X219" s="70"/>
      <c r="Y219" s="70"/>
      <c r="Z219" s="70"/>
      <c r="AA219" s="70"/>
      <c r="AB219" s="70"/>
      <c r="AC219" s="70"/>
      <c r="AD219" s="70"/>
      <c r="AE219" s="70"/>
      <c r="AF219" s="70"/>
      <c r="AG219" s="70"/>
      <c r="AH219" s="70"/>
      <c r="AI219" s="70"/>
      <c r="AJ219" s="70"/>
      <c r="AK219" s="70"/>
      <c r="AL219" s="70"/>
      <c r="AM219" s="70"/>
      <c r="AN219" s="70"/>
      <c r="AO219" s="65"/>
      <c r="AP219" s="65"/>
      <c r="AQ219" s="65"/>
      <c r="AR219" s="65"/>
      <c r="AS219" s="65"/>
      <c r="AT219" s="65"/>
      <c r="AV219" s="273"/>
      <c r="AW219" s="274"/>
      <c r="AX219" s="274"/>
      <c r="AY219" s="274"/>
      <c r="AZ219" s="274"/>
      <c r="BA219" s="274"/>
      <c r="BB219" s="274"/>
      <c r="BC219" s="274"/>
      <c r="BD219" s="274"/>
      <c r="BE219" s="274"/>
      <c r="BF219" s="274"/>
      <c r="BG219" s="274"/>
      <c r="BH219" s="274"/>
      <c r="BI219" s="274"/>
      <c r="BJ219" s="274"/>
      <c r="BK219" s="274"/>
      <c r="BL219" s="274"/>
      <c r="BM219" s="274"/>
      <c r="BN219" s="274"/>
      <c r="BO219" s="274"/>
      <c r="BP219" s="274"/>
      <c r="BQ219" s="274"/>
      <c r="BR219" s="274"/>
      <c r="BS219" s="274"/>
      <c r="BT219" s="274"/>
    </row>
    <row r="220" spans="1:72" ht="18.600000000000001" customHeight="1" x14ac:dyDescent="0.15">
      <c r="A220" s="65"/>
      <c r="B220" s="65"/>
      <c r="C220" s="65"/>
      <c r="D220" s="65"/>
      <c r="E220" s="70" t="s">
        <v>188</v>
      </c>
      <c r="F220" s="70"/>
      <c r="G220" s="79"/>
      <c r="H220" s="79"/>
      <c r="I220" s="65"/>
      <c r="J220" s="79"/>
      <c r="K220" s="65"/>
      <c r="L220" s="70"/>
      <c r="M220" s="70"/>
      <c r="N220" s="70"/>
      <c r="O220" s="70"/>
      <c r="P220" s="70"/>
      <c r="Q220" s="70"/>
      <c r="R220" s="70"/>
      <c r="S220" s="70"/>
      <c r="T220" s="70"/>
      <c r="U220" s="70"/>
      <c r="V220" s="70"/>
      <c r="W220" s="70"/>
      <c r="X220" s="70"/>
      <c r="Y220" s="70"/>
      <c r="Z220" s="70"/>
      <c r="AA220" s="70"/>
      <c r="AB220" s="70"/>
      <c r="AC220" s="70"/>
      <c r="AD220" s="70"/>
      <c r="AE220" s="70"/>
      <c r="AF220" s="70"/>
      <c r="AG220" s="70"/>
      <c r="AH220" s="70"/>
      <c r="AI220" s="70"/>
      <c r="AJ220" s="70"/>
      <c r="AK220" s="70"/>
      <c r="AL220" s="70"/>
      <c r="AM220" s="70"/>
      <c r="AN220" s="70"/>
      <c r="AO220" s="65"/>
      <c r="AP220" s="65"/>
      <c r="AQ220" s="65"/>
      <c r="AR220" s="65"/>
      <c r="AS220" s="65"/>
      <c r="AT220" s="65"/>
      <c r="AV220" s="273"/>
      <c r="AW220" s="274"/>
      <c r="AX220" s="274"/>
      <c r="AY220" s="274"/>
      <c r="AZ220" s="274"/>
      <c r="BA220" s="274"/>
      <c r="BB220" s="274"/>
      <c r="BC220" s="274"/>
      <c r="BD220" s="274"/>
      <c r="BE220" s="274"/>
      <c r="BF220" s="274"/>
      <c r="BG220" s="274"/>
      <c r="BH220" s="274"/>
      <c r="BI220" s="274"/>
      <c r="BJ220" s="274"/>
      <c r="BK220" s="274"/>
      <c r="BL220" s="274"/>
      <c r="BM220" s="274"/>
      <c r="BN220" s="274"/>
      <c r="BO220" s="274"/>
      <c r="BP220" s="274"/>
      <c r="BQ220" s="274"/>
      <c r="BR220" s="274"/>
      <c r="BS220" s="274"/>
      <c r="BT220" s="274"/>
    </row>
    <row r="221" spans="1:72" ht="18.600000000000001" customHeight="1" x14ac:dyDescent="0.15">
      <c r="A221" s="65"/>
      <c r="B221" s="65"/>
      <c r="C221" s="65"/>
      <c r="D221" s="65"/>
      <c r="E221" s="70"/>
      <c r="F221" s="70" t="s">
        <v>189</v>
      </c>
      <c r="G221" s="79"/>
      <c r="H221" s="79"/>
      <c r="I221" s="65"/>
      <c r="J221" s="79"/>
      <c r="K221" s="65"/>
      <c r="L221" s="70"/>
      <c r="M221" s="70"/>
      <c r="N221" s="70"/>
      <c r="O221" s="70"/>
      <c r="P221" s="70"/>
      <c r="Q221" s="70"/>
      <c r="R221" s="70"/>
      <c r="S221" s="70"/>
      <c r="T221" s="70"/>
      <c r="U221" s="70"/>
      <c r="V221" s="70"/>
      <c r="W221" s="70"/>
      <c r="X221" t="s">
        <v>21</v>
      </c>
      <c r="Y221" s="15" t="s">
        <v>5</v>
      </c>
      <c r="Z221" s="130"/>
      <c r="AA221" s="130"/>
      <c r="AB221" s="62" t="s">
        <v>15</v>
      </c>
      <c r="AC221" s="70"/>
      <c r="AD221" s="70"/>
      <c r="AE221" s="70"/>
      <c r="AF221" s="70"/>
      <c r="AG221" s="70"/>
      <c r="AH221" s="70"/>
      <c r="AI221" s="70"/>
      <c r="AJ221" s="70"/>
      <c r="AK221" s="70"/>
      <c r="AL221" s="70"/>
      <c r="AM221" s="70"/>
      <c r="AN221" s="70"/>
      <c r="AO221" s="65"/>
      <c r="AP221" s="65"/>
      <c r="AQ221" s="65"/>
      <c r="AR221" s="65"/>
      <c r="AS221" s="65"/>
      <c r="AT221" s="65"/>
      <c r="AV221" s="273" t="str">
        <f>IF(AND(CmbAns2_5_1=1,CmbAns2_5_2_1=""),"未入力",IF(AND(AC213=2,Z221&lt;&gt;""),"（ 5 ）①で2を選択した場合は入力できません",IF(AND(AC213=3,Z221&lt;&gt;""),"（ 5 ）①で3を選択した場合は入力できません","")))</f>
        <v/>
      </c>
      <c r="AW221" s="274"/>
      <c r="AX221" s="274"/>
      <c r="AY221" s="274"/>
      <c r="AZ221" s="274"/>
      <c r="BA221" s="274"/>
      <c r="BB221" s="274"/>
      <c r="BC221" s="274"/>
      <c r="BD221" s="274"/>
      <c r="BE221" s="274"/>
      <c r="BF221" s="274"/>
      <c r="BG221" s="274"/>
      <c r="BH221" s="274"/>
      <c r="BI221" s="274"/>
      <c r="BJ221" s="274"/>
      <c r="BK221" s="274"/>
      <c r="BL221" s="274"/>
      <c r="BM221" s="274"/>
      <c r="BN221" s="274"/>
      <c r="BO221" s="274"/>
      <c r="BP221" s="274"/>
      <c r="BQ221" s="274"/>
      <c r="BR221" s="274"/>
      <c r="BS221" s="274"/>
      <c r="BT221" s="274"/>
    </row>
    <row r="222" spans="1:72" ht="18.600000000000001" customHeight="1" x14ac:dyDescent="0.15">
      <c r="A222" s="65"/>
      <c r="B222" s="65"/>
      <c r="C222" s="65"/>
      <c r="D222" s="65"/>
      <c r="E222" s="70"/>
      <c r="F222" s="70" t="s">
        <v>190</v>
      </c>
      <c r="G222" s="79"/>
      <c r="H222" s="79"/>
      <c r="I222" s="65"/>
      <c r="J222" s="79"/>
      <c r="K222" s="65"/>
      <c r="L222" s="70"/>
      <c r="M222" s="70"/>
      <c r="N222" s="70"/>
      <c r="O222" s="70"/>
      <c r="P222" s="70"/>
      <c r="Q222" s="70"/>
      <c r="R222" s="70"/>
      <c r="S222" s="70"/>
      <c r="T222" s="70"/>
      <c r="U222" s="70"/>
      <c r="V222" s="70"/>
      <c r="W222" s="70"/>
      <c r="X222" t="s">
        <v>21</v>
      </c>
      <c r="Y222" s="15" t="s">
        <v>5</v>
      </c>
      <c r="Z222" s="130"/>
      <c r="AA222" s="130"/>
      <c r="AB222" s="62" t="s">
        <v>15</v>
      </c>
      <c r="AC222" s="70"/>
      <c r="AD222" s="70"/>
      <c r="AE222" s="70"/>
      <c r="AF222" s="70"/>
      <c r="AG222" s="70"/>
      <c r="AH222" s="70"/>
      <c r="AI222" s="70"/>
      <c r="AJ222" s="70"/>
      <c r="AK222" s="70"/>
      <c r="AL222" s="70"/>
      <c r="AM222" s="70"/>
      <c r="AN222" s="70"/>
      <c r="AO222" s="65"/>
      <c r="AP222" s="65"/>
      <c r="AQ222" s="65"/>
      <c r="AR222" s="65"/>
      <c r="AS222" s="65"/>
      <c r="AT222" s="65"/>
      <c r="AV222" s="273" t="str">
        <f>IF(AND(CmbAns2_5_1=1,CmbAns2_5_2_2=""),"未入力",IF(AND(AC213=2,Z222&lt;&gt;""),"（ 5 ）①で2を選択した場合は入力できません",IF(AND(AC213=3,Z222&lt;&gt;""),"（ 5 ）①で3を選択した場合は入力できません","")))</f>
        <v/>
      </c>
      <c r="AW222" s="274"/>
      <c r="AX222" s="274"/>
      <c r="AY222" s="274"/>
      <c r="AZ222" s="274"/>
      <c r="BA222" s="274"/>
      <c r="BB222" s="274"/>
      <c r="BC222" s="274"/>
      <c r="BD222" s="274"/>
      <c r="BE222" s="274"/>
      <c r="BF222" s="274"/>
      <c r="BG222" s="274"/>
      <c r="BH222" s="274"/>
      <c r="BI222" s="274"/>
      <c r="BJ222" s="274"/>
      <c r="BK222" s="274"/>
      <c r="BL222" s="274"/>
      <c r="BM222" s="274"/>
      <c r="BN222" s="274"/>
      <c r="BO222" s="274"/>
      <c r="BP222" s="274"/>
      <c r="BQ222" s="274"/>
      <c r="BR222" s="274"/>
      <c r="BS222" s="274"/>
      <c r="BT222" s="274"/>
    </row>
    <row r="223" spans="1:72" ht="18.600000000000001" customHeight="1" x14ac:dyDescent="0.15">
      <c r="A223" s="65"/>
      <c r="B223" s="65"/>
      <c r="C223" s="65"/>
      <c r="D223" s="65"/>
      <c r="E223" s="70"/>
      <c r="F223" s="70" t="s">
        <v>191</v>
      </c>
      <c r="G223" s="79"/>
      <c r="H223" s="79"/>
      <c r="I223" s="65"/>
      <c r="J223" s="79"/>
      <c r="K223" s="65"/>
      <c r="L223" s="70"/>
      <c r="M223" s="70"/>
      <c r="N223" s="70"/>
      <c r="O223" s="70"/>
      <c r="P223" s="70"/>
      <c r="Q223" s="70"/>
      <c r="R223" s="70"/>
      <c r="S223" s="70"/>
      <c r="T223" s="70"/>
      <c r="U223" s="70"/>
      <c r="V223" s="70"/>
      <c r="W223" s="70"/>
      <c r="X223" t="s">
        <v>21</v>
      </c>
      <c r="Y223" s="15" t="s">
        <v>5</v>
      </c>
      <c r="Z223" s="130"/>
      <c r="AA223" s="130"/>
      <c r="AB223" s="62" t="s">
        <v>15</v>
      </c>
      <c r="AC223" s="70"/>
      <c r="AD223" s="70"/>
      <c r="AE223" s="70"/>
      <c r="AF223" s="70"/>
      <c r="AG223" s="70"/>
      <c r="AH223" s="70"/>
      <c r="AI223" s="70"/>
      <c r="AJ223" s="70"/>
      <c r="AK223" s="70"/>
      <c r="AL223" s="70"/>
      <c r="AM223" s="70"/>
      <c r="AN223" s="70"/>
      <c r="AO223" s="65"/>
      <c r="AP223" s="65"/>
      <c r="AQ223" s="65"/>
      <c r="AR223" s="65"/>
      <c r="AS223" s="65"/>
      <c r="AT223" s="65"/>
      <c r="AV223" s="273" t="str">
        <f>IF(AND(LEFT(学校コード,1)&lt;&gt;"B",CmbAns2_5_1=1,CmbAns2_5_2_3=""),"未入力",IF(AND(CmbAns2_5_1=1,LEFT(学校コード,1)="B",CmbAns2_5_2_3&lt;&gt;""),"学校コードが「B」から始まる学校は「教科・科目充実型」は入力できません。",IF(AND(AC213=2,Z223&lt;&gt;""),"（ 5 ）①で2を選択した場合は入力できません",IF(AND(AC213=3,Z223&lt;&gt;""),"（ 5 ）①で3を選択した場合は入力できません",""))))</f>
        <v/>
      </c>
      <c r="AW223" s="274"/>
      <c r="AX223" s="274"/>
      <c r="AY223" s="274"/>
      <c r="AZ223" s="274"/>
      <c r="BA223" s="274"/>
      <c r="BB223" s="274"/>
      <c r="BC223" s="274"/>
      <c r="BD223" s="274"/>
      <c r="BE223" s="274"/>
      <c r="BF223" s="274"/>
      <c r="BG223" s="274"/>
      <c r="BH223" s="274"/>
      <c r="BI223" s="274"/>
      <c r="BJ223" s="274"/>
      <c r="BK223" s="274"/>
      <c r="BL223" s="274"/>
      <c r="BM223" s="274"/>
      <c r="BN223" s="274"/>
      <c r="BO223" s="274"/>
      <c r="BP223" s="274"/>
      <c r="BQ223" s="274"/>
      <c r="BR223" s="274"/>
      <c r="BS223" s="274"/>
      <c r="BT223" s="274"/>
    </row>
    <row r="224" spans="1:72" ht="18.600000000000001" customHeight="1" x14ac:dyDescent="0.15">
      <c r="A224" s="65"/>
      <c r="B224" s="65"/>
      <c r="C224" s="65"/>
      <c r="D224" s="65"/>
      <c r="E224" s="70"/>
      <c r="F224" s="70" t="s">
        <v>192</v>
      </c>
      <c r="G224" s="79"/>
      <c r="H224" s="79"/>
      <c r="I224" s="65"/>
      <c r="J224" s="79"/>
      <c r="K224" s="65"/>
      <c r="L224" s="70"/>
      <c r="M224" s="70"/>
      <c r="N224" s="70"/>
      <c r="O224" s="70"/>
      <c r="P224" s="70"/>
      <c r="Q224" s="70"/>
      <c r="R224" s="70"/>
      <c r="S224" s="70"/>
      <c r="T224" s="70"/>
      <c r="U224" s="70"/>
      <c r="V224" s="70"/>
      <c r="W224" s="70"/>
      <c r="X224" t="s">
        <v>21</v>
      </c>
      <c r="Y224" s="15" t="s">
        <v>5</v>
      </c>
      <c r="Z224" s="130"/>
      <c r="AA224" s="130"/>
      <c r="AB224" s="62" t="s">
        <v>15</v>
      </c>
      <c r="AC224" s="70"/>
      <c r="AD224" s="70"/>
      <c r="AE224" s="70"/>
      <c r="AF224" s="70"/>
      <c r="AG224" s="70"/>
      <c r="AH224" s="70"/>
      <c r="AI224" s="70"/>
      <c r="AJ224" s="70"/>
      <c r="AK224" s="70"/>
      <c r="AL224" s="70"/>
      <c r="AM224" s="70"/>
      <c r="AN224" s="70"/>
      <c r="AO224" s="65"/>
      <c r="AP224" s="65"/>
      <c r="AQ224" s="65"/>
      <c r="AR224" s="65"/>
      <c r="AS224" s="65"/>
      <c r="AT224" s="65"/>
      <c r="AV224" s="273" t="str">
        <f>IF(AND(CmbAns2_5_1=1,CmbAns2_5_2_4=""),"未入力",IF(AND(AC213=2,Z224&lt;&gt;""),"（ 5 ）①で2を選択した場合は入力できません",IF(AND(AC213=3,Z224&lt;&gt;""),"（ 5 ）①で3を選択した場合は入力できません","")))</f>
        <v/>
      </c>
      <c r="AW224" s="274"/>
      <c r="AX224" s="274"/>
      <c r="AY224" s="274"/>
      <c r="AZ224" s="274"/>
      <c r="BA224" s="274"/>
      <c r="BB224" s="274"/>
      <c r="BC224" s="274"/>
      <c r="BD224" s="274"/>
      <c r="BE224" s="274"/>
      <c r="BF224" s="274"/>
      <c r="BG224" s="274"/>
      <c r="BH224" s="274"/>
      <c r="BI224" s="274"/>
      <c r="BJ224" s="274"/>
      <c r="BK224" s="274"/>
      <c r="BL224" s="274"/>
      <c r="BM224" s="274"/>
      <c r="BN224" s="274"/>
      <c r="BO224" s="274"/>
      <c r="BP224" s="274"/>
      <c r="BQ224" s="274"/>
      <c r="BR224" s="274"/>
      <c r="BS224" s="274"/>
      <c r="BT224" s="274"/>
    </row>
    <row r="225" spans="1:72" ht="18.600000000000001" customHeight="1" x14ac:dyDescent="0.15">
      <c r="A225" s="65"/>
      <c r="B225" s="65"/>
      <c r="C225" s="65"/>
      <c r="D225" s="65"/>
      <c r="E225" s="70"/>
      <c r="F225" s="70"/>
      <c r="G225" s="131" t="s">
        <v>52</v>
      </c>
      <c r="H225" s="131"/>
      <c r="I225" s="65"/>
      <c r="J225" s="66">
        <v>1</v>
      </c>
      <c r="K225" t="s">
        <v>53</v>
      </c>
      <c r="L225" s="62" t="s">
        <v>182</v>
      </c>
      <c r="M225" s="70"/>
      <c r="N225" s="70"/>
      <c r="O225" s="70"/>
      <c r="P225" s="70"/>
      <c r="Q225" s="70"/>
      <c r="R225" s="70"/>
      <c r="S225" s="70"/>
      <c r="T225" s="70"/>
      <c r="U225" s="70"/>
      <c r="V225" s="70"/>
      <c r="W225" s="70"/>
      <c r="Y225" s="15"/>
      <c r="Z225" s="66"/>
      <c r="AA225" s="66"/>
      <c r="AB225" s="62"/>
      <c r="AC225" s="70"/>
      <c r="AD225" s="70"/>
      <c r="AE225" s="70"/>
      <c r="AF225" s="70"/>
      <c r="AG225" s="70"/>
      <c r="AH225" s="70"/>
      <c r="AI225" s="70"/>
      <c r="AJ225" s="70"/>
      <c r="AK225" s="70"/>
      <c r="AL225" s="70"/>
      <c r="AM225" s="70"/>
      <c r="AN225" s="70"/>
      <c r="AO225" s="65"/>
      <c r="AP225" s="65"/>
      <c r="AQ225" s="65"/>
      <c r="AR225" s="65"/>
      <c r="AS225" s="65"/>
      <c r="AT225" s="65"/>
      <c r="AV225" s="273" t="str">
        <f t="shared" ref="AV225" si="1">IF(AND(AC217=2,Z225&lt;&gt;""),"（ 1 ）で2を選択した場合は入力できません",IF(AND(AC217=3,Z225&lt;&gt;""),"（ 1 ）で3を選択した場合は入力できません",""))</f>
        <v/>
      </c>
      <c r="AW225" s="274"/>
      <c r="AX225" s="274"/>
      <c r="AY225" s="274"/>
      <c r="AZ225" s="274"/>
      <c r="BA225" s="274"/>
      <c r="BB225" s="274"/>
      <c r="BC225" s="274"/>
      <c r="BD225" s="274"/>
      <c r="BE225" s="274"/>
      <c r="BF225" s="274"/>
      <c r="BG225" s="274"/>
      <c r="BH225" s="274"/>
      <c r="BI225" s="274"/>
      <c r="BJ225" s="274"/>
      <c r="BK225" s="274"/>
      <c r="BL225" s="274"/>
      <c r="BM225" s="274"/>
      <c r="BN225" s="274"/>
      <c r="BO225" s="274"/>
      <c r="BP225" s="274"/>
      <c r="BQ225" s="274"/>
      <c r="BR225" s="274"/>
      <c r="BS225" s="274"/>
      <c r="BT225" s="274"/>
    </row>
    <row r="226" spans="1:72" ht="18.600000000000001" customHeight="1" x14ac:dyDescent="0.15">
      <c r="A226" s="65"/>
      <c r="B226" s="65"/>
      <c r="C226" s="65"/>
      <c r="D226" s="65"/>
      <c r="E226" s="70"/>
      <c r="F226" s="70"/>
      <c r="G226" s="79"/>
      <c r="H226" s="79"/>
      <c r="I226" s="65"/>
      <c r="J226" s="66">
        <v>2</v>
      </c>
      <c r="K226" t="s">
        <v>53</v>
      </c>
      <c r="L226" s="62" t="s">
        <v>184</v>
      </c>
      <c r="M226" s="70"/>
      <c r="N226" s="70"/>
      <c r="O226" s="70"/>
      <c r="P226" s="70"/>
      <c r="Q226" s="70"/>
      <c r="R226" s="70"/>
      <c r="S226" s="70"/>
      <c r="T226" s="70"/>
      <c r="U226" s="70"/>
      <c r="V226" s="70"/>
      <c r="W226" s="70"/>
      <c r="Y226" s="15"/>
      <c r="Z226" s="66"/>
      <c r="AA226" s="66"/>
      <c r="AB226" s="62"/>
      <c r="AC226" s="70"/>
      <c r="AD226" s="70"/>
      <c r="AE226" s="70"/>
      <c r="AF226" s="70"/>
      <c r="AG226" s="70"/>
      <c r="AH226" s="70"/>
      <c r="AI226" s="70"/>
      <c r="AJ226" s="70"/>
      <c r="AK226" s="70"/>
      <c r="AL226" s="70"/>
      <c r="AM226" s="70"/>
      <c r="AN226" s="70"/>
      <c r="AO226" s="65"/>
      <c r="AP226" s="65"/>
      <c r="AQ226" s="65"/>
      <c r="AR226" s="65"/>
      <c r="AS226" s="65"/>
      <c r="AT226" s="65"/>
      <c r="AV226" s="273"/>
      <c r="AW226" s="274"/>
      <c r="AX226" s="274"/>
      <c r="AY226" s="274"/>
      <c r="AZ226" s="274"/>
      <c r="BA226" s="274"/>
      <c r="BB226" s="274"/>
      <c r="BC226" s="274"/>
      <c r="BD226" s="274"/>
      <c r="BE226" s="274"/>
      <c r="BF226" s="274"/>
      <c r="BG226" s="274"/>
      <c r="BH226" s="274"/>
      <c r="BI226" s="274"/>
      <c r="BJ226" s="274"/>
      <c r="BK226" s="274"/>
      <c r="BL226" s="274"/>
      <c r="BM226" s="274"/>
      <c r="BN226" s="274"/>
      <c r="BO226" s="274"/>
      <c r="BP226" s="274"/>
      <c r="BQ226" s="274"/>
      <c r="BR226" s="274"/>
      <c r="BS226" s="274"/>
      <c r="BT226" s="274"/>
    </row>
    <row r="227" spans="1:72" ht="18.600000000000001" customHeight="1" x14ac:dyDescent="0.15">
      <c r="A227" s="65"/>
      <c r="B227" s="65"/>
      <c r="C227" s="65" t="s">
        <v>10</v>
      </c>
      <c r="D227" s="65"/>
      <c r="E227" s="158" t="s">
        <v>193</v>
      </c>
      <c r="F227" s="158"/>
      <c r="G227" s="158"/>
      <c r="H227" s="158"/>
      <c r="I227" s="158"/>
      <c r="J227" s="158"/>
      <c r="K227" s="158"/>
      <c r="L227" s="158"/>
      <c r="M227" s="158"/>
      <c r="N227" s="158"/>
      <c r="O227" s="158"/>
      <c r="P227" s="158"/>
      <c r="Q227" s="158"/>
      <c r="R227" s="158"/>
      <c r="S227" s="158"/>
      <c r="T227" s="158"/>
      <c r="U227" s="158"/>
      <c r="V227" s="158"/>
      <c r="W227" s="158"/>
      <c r="X227" s="158"/>
      <c r="Y227" s="158"/>
      <c r="Z227" s="158"/>
      <c r="AA227" s="158"/>
      <c r="AB227" s="158"/>
      <c r="AC227" s="158"/>
      <c r="AD227" s="158"/>
      <c r="AE227" s="158"/>
      <c r="AF227" s="158"/>
      <c r="AG227" s="158"/>
      <c r="AH227" s="158"/>
      <c r="AI227" s="158"/>
      <c r="AJ227" s="158"/>
      <c r="AK227" s="158"/>
      <c r="AL227" s="158"/>
      <c r="AM227" s="158"/>
      <c r="AN227" s="158"/>
      <c r="AO227" s="158"/>
      <c r="AP227" s="158"/>
      <c r="AQ227" s="65"/>
      <c r="AR227" s="65"/>
      <c r="AS227" s="65"/>
      <c r="AT227" s="65"/>
      <c r="AV227" s="273"/>
      <c r="AW227" s="274"/>
      <c r="AX227" s="274"/>
      <c r="AY227" s="274"/>
      <c r="AZ227" s="274"/>
      <c r="BA227" s="274"/>
      <c r="BB227" s="274"/>
      <c r="BC227" s="274"/>
      <c r="BD227" s="274"/>
      <c r="BE227" s="274"/>
      <c r="BF227" s="274"/>
      <c r="BG227" s="274"/>
      <c r="BH227" s="274"/>
      <c r="BI227" s="274"/>
      <c r="BJ227" s="274"/>
      <c r="BK227" s="274"/>
      <c r="BL227" s="274"/>
      <c r="BM227" s="274"/>
      <c r="BN227" s="274"/>
      <c r="BO227" s="274"/>
      <c r="BP227" s="274"/>
      <c r="BQ227" s="274"/>
      <c r="BR227" s="274"/>
      <c r="BS227" s="274"/>
      <c r="BT227" s="274"/>
    </row>
    <row r="228" spans="1:72" ht="18.600000000000001" customHeight="1" x14ac:dyDescent="0.15">
      <c r="A228" s="65"/>
      <c r="B228" s="65"/>
      <c r="C228" s="65"/>
      <c r="D228" s="65"/>
      <c r="E228" s="158" t="s">
        <v>194</v>
      </c>
      <c r="F228" s="158"/>
      <c r="G228" s="158"/>
      <c r="H228" s="158"/>
      <c r="I228" s="158"/>
      <c r="J228" s="158"/>
      <c r="K228" s="158"/>
      <c r="L228" s="158"/>
      <c r="M228" s="158"/>
      <c r="N228" s="158"/>
      <c r="O228" s="158"/>
      <c r="P228" s="158"/>
      <c r="Q228" s="158"/>
      <c r="R228" s="158"/>
      <c r="S228" s="158"/>
      <c r="T228" s="158"/>
      <c r="U228" s="158"/>
      <c r="V228" s="158"/>
      <c r="W228" s="158"/>
      <c r="X228" s="158"/>
      <c r="Y228" s="158"/>
      <c r="Z228" s="158"/>
      <c r="AA228" s="158"/>
      <c r="AB228" s="158"/>
      <c r="AC228" s="158"/>
      <c r="AD228" s="158"/>
      <c r="AE228" s="158"/>
      <c r="AF228" s="158"/>
      <c r="AG228" s="158"/>
      <c r="AH228" s="158"/>
      <c r="AI228" s="158"/>
      <c r="AJ228" s="158"/>
      <c r="AK228" s="158"/>
      <c r="AL228" s="158"/>
      <c r="AM228" s="158"/>
      <c r="AN228" s="158"/>
      <c r="AO228" s="158"/>
      <c r="AP228" s="158"/>
      <c r="AQ228" s="65"/>
      <c r="AR228" s="65"/>
      <c r="AS228" s="65"/>
      <c r="AT228" s="65"/>
      <c r="AV228" s="273"/>
      <c r="AW228" s="274"/>
      <c r="AX228" s="274"/>
      <c r="AY228" s="274"/>
      <c r="AZ228" s="274"/>
      <c r="BA228" s="274"/>
      <c r="BB228" s="274"/>
      <c r="BC228" s="274"/>
      <c r="BD228" s="274"/>
      <c r="BE228" s="274"/>
      <c r="BF228" s="274"/>
      <c r="BG228" s="274"/>
      <c r="BH228" s="274"/>
      <c r="BI228" s="274"/>
      <c r="BJ228" s="274"/>
      <c r="BK228" s="274"/>
      <c r="BL228" s="274"/>
      <c r="BM228" s="274"/>
      <c r="BN228" s="274"/>
      <c r="BO228" s="274"/>
      <c r="BP228" s="274"/>
      <c r="BQ228" s="274"/>
      <c r="BR228" s="274"/>
      <c r="BS228" s="274"/>
      <c r="BT228" s="274"/>
    </row>
    <row r="229" spans="1:72" ht="18.600000000000001" customHeight="1" x14ac:dyDescent="0.15">
      <c r="A229" s="65"/>
      <c r="B229" s="65"/>
      <c r="C229" s="65" t="s">
        <v>10</v>
      </c>
      <c r="D229" s="65"/>
      <c r="E229" s="158" t="s">
        <v>195</v>
      </c>
      <c r="F229" s="158"/>
      <c r="G229" s="158"/>
      <c r="H229" s="158"/>
      <c r="I229" s="158"/>
      <c r="J229" s="158"/>
      <c r="K229" s="158"/>
      <c r="L229" s="158"/>
      <c r="M229" s="158"/>
      <c r="N229" s="158"/>
      <c r="O229" s="158"/>
      <c r="P229" s="158"/>
      <c r="Q229" s="158"/>
      <c r="R229" s="158"/>
      <c r="S229" s="158"/>
      <c r="T229" s="158"/>
      <c r="U229" s="158"/>
      <c r="V229" s="158"/>
      <c r="W229" s="158"/>
      <c r="X229" s="158"/>
      <c r="Y229" s="158"/>
      <c r="Z229" s="158"/>
      <c r="AA229" s="158"/>
      <c r="AB229" s="158"/>
      <c r="AC229" s="158"/>
      <c r="AD229" s="158"/>
      <c r="AE229" s="158"/>
      <c r="AF229" s="158"/>
      <c r="AG229" s="158"/>
      <c r="AH229" s="158"/>
      <c r="AI229" s="158"/>
      <c r="AJ229" s="158"/>
      <c r="AK229" s="158"/>
      <c r="AL229" s="158"/>
      <c r="AM229" s="158"/>
      <c r="AN229" s="158"/>
      <c r="AO229" s="158"/>
      <c r="AP229" s="158"/>
      <c r="AQ229" s="65"/>
      <c r="AR229" s="65"/>
      <c r="AS229" s="65"/>
      <c r="AT229" s="65"/>
      <c r="AV229" s="273"/>
      <c r="AW229" s="274"/>
      <c r="AX229" s="274"/>
      <c r="AY229" s="274"/>
      <c r="AZ229" s="274"/>
      <c r="BA229" s="274"/>
      <c r="BB229" s="274"/>
      <c r="BC229" s="274"/>
      <c r="BD229" s="274"/>
      <c r="BE229" s="274"/>
      <c r="BF229" s="274"/>
      <c r="BG229" s="274"/>
      <c r="BH229" s="274"/>
      <c r="BI229" s="274"/>
      <c r="BJ229" s="274"/>
      <c r="BK229" s="274"/>
      <c r="BL229" s="274"/>
      <c r="BM229" s="274"/>
      <c r="BN229" s="274"/>
      <c r="BO229" s="274"/>
      <c r="BP229" s="274"/>
      <c r="BQ229" s="274"/>
      <c r="BR229" s="274"/>
      <c r="BS229" s="274"/>
      <c r="BT229" s="274"/>
    </row>
    <row r="230" spans="1:72" ht="18.600000000000001" customHeight="1" x14ac:dyDescent="0.15">
      <c r="A230" s="65"/>
      <c r="B230" s="65"/>
      <c r="C230" s="65"/>
      <c r="D230" s="65"/>
      <c r="E230" s="157" t="s">
        <v>196</v>
      </c>
      <c r="F230" s="157"/>
      <c r="G230" s="157"/>
      <c r="H230" s="157"/>
      <c r="I230" s="157"/>
      <c r="J230" s="157"/>
      <c r="K230" s="157"/>
      <c r="L230" s="157"/>
      <c r="M230" s="157"/>
      <c r="N230" s="157"/>
      <c r="O230" s="157"/>
      <c r="P230" s="157"/>
      <c r="Q230" s="157"/>
      <c r="R230" s="157"/>
      <c r="S230" s="157"/>
      <c r="T230" s="157"/>
      <c r="U230" s="157"/>
      <c r="V230" s="157"/>
      <c r="W230" s="157"/>
      <c r="X230" s="157"/>
      <c r="Y230" s="157"/>
      <c r="Z230" s="157"/>
      <c r="AA230" s="157"/>
      <c r="AB230" s="157"/>
      <c r="AC230" s="157"/>
      <c r="AD230" s="157"/>
      <c r="AE230" s="157"/>
      <c r="AF230" s="157"/>
      <c r="AG230" s="157"/>
      <c r="AH230" s="157"/>
      <c r="AI230" s="157"/>
      <c r="AJ230" s="157"/>
      <c r="AK230" s="157"/>
      <c r="AL230" s="157"/>
      <c r="AM230" s="157"/>
      <c r="AN230" s="70"/>
      <c r="AO230" s="65"/>
      <c r="AP230" s="65"/>
      <c r="AQ230" s="65"/>
      <c r="AR230" s="65"/>
      <c r="AS230" s="65"/>
      <c r="AT230" s="65"/>
      <c r="AV230" s="273"/>
      <c r="AW230" s="274"/>
      <c r="AX230" s="274"/>
      <c r="AY230" s="274"/>
      <c r="AZ230" s="274"/>
      <c r="BA230" s="274"/>
      <c r="BB230" s="274"/>
      <c r="BC230" s="274"/>
      <c r="BD230" s="274"/>
      <c r="BE230" s="274"/>
      <c r="BF230" s="274"/>
      <c r="BG230" s="274"/>
      <c r="BH230" s="274"/>
      <c r="BI230" s="274"/>
      <c r="BJ230" s="274"/>
      <c r="BK230" s="274"/>
      <c r="BL230" s="274"/>
      <c r="BM230" s="274"/>
      <c r="BN230" s="274"/>
      <c r="BO230" s="274"/>
      <c r="BP230" s="274"/>
      <c r="BQ230" s="274"/>
      <c r="BR230" s="274"/>
      <c r="BS230" s="274"/>
      <c r="BT230" s="274"/>
    </row>
    <row r="231" spans="1:72" ht="18.600000000000001" customHeight="1" x14ac:dyDescent="0.15">
      <c r="A231" s="65"/>
      <c r="B231" s="65"/>
      <c r="C231" s="65" t="s">
        <v>10</v>
      </c>
      <c r="D231" s="65"/>
      <c r="E231" s="158" t="s">
        <v>197</v>
      </c>
      <c r="F231" s="158"/>
      <c r="G231" s="158"/>
      <c r="H231" s="158"/>
      <c r="I231" s="158"/>
      <c r="J231" s="158"/>
      <c r="K231" s="158"/>
      <c r="L231" s="158"/>
      <c r="M231" s="158"/>
      <c r="N231" s="158"/>
      <c r="O231" s="158"/>
      <c r="P231" s="158"/>
      <c r="Q231" s="158"/>
      <c r="R231" s="158"/>
      <c r="S231" s="158"/>
      <c r="T231" s="158"/>
      <c r="U231" s="158"/>
      <c r="V231" s="158"/>
      <c r="W231" s="158"/>
      <c r="X231" s="158"/>
      <c r="Y231" s="158"/>
      <c r="Z231" s="158"/>
      <c r="AA231" s="158"/>
      <c r="AB231" s="158"/>
      <c r="AC231" s="158"/>
      <c r="AD231" s="158"/>
      <c r="AE231" s="158"/>
      <c r="AF231" s="158"/>
      <c r="AG231" s="158"/>
      <c r="AH231" s="158"/>
      <c r="AI231" s="158"/>
      <c r="AJ231" s="158"/>
      <c r="AK231" s="158"/>
      <c r="AL231" s="158"/>
      <c r="AM231" s="158"/>
      <c r="AN231" s="158"/>
      <c r="AO231" s="158"/>
      <c r="AP231" s="158"/>
      <c r="AQ231" s="65"/>
      <c r="AR231" s="65"/>
      <c r="AS231" s="65"/>
      <c r="AT231" s="65"/>
      <c r="AV231" s="273"/>
      <c r="AW231" s="274"/>
      <c r="AX231" s="274"/>
      <c r="AY231" s="274"/>
      <c r="AZ231" s="274"/>
      <c r="BA231" s="274"/>
      <c r="BB231" s="274"/>
      <c r="BC231" s="274"/>
      <c r="BD231" s="274"/>
      <c r="BE231" s="274"/>
      <c r="BF231" s="274"/>
      <c r="BG231" s="274"/>
      <c r="BH231" s="274"/>
      <c r="BI231" s="274"/>
      <c r="BJ231" s="274"/>
      <c r="BK231" s="274"/>
      <c r="BL231" s="274"/>
      <c r="BM231" s="274"/>
      <c r="BN231" s="274"/>
      <c r="BO231" s="274"/>
      <c r="BP231" s="274"/>
      <c r="BQ231" s="274"/>
      <c r="BR231" s="274"/>
      <c r="BS231" s="274"/>
      <c r="BT231" s="274"/>
    </row>
    <row r="232" spans="1:72" ht="18.600000000000001" customHeight="1" x14ac:dyDescent="0.15">
      <c r="A232" s="65"/>
      <c r="B232" s="65"/>
      <c r="C232" s="65"/>
      <c r="D232" s="65"/>
      <c r="E232" s="157" t="s">
        <v>198</v>
      </c>
      <c r="F232" s="157"/>
      <c r="G232" s="157"/>
      <c r="H232" s="157"/>
      <c r="I232" s="157"/>
      <c r="J232" s="157"/>
      <c r="K232" s="157"/>
      <c r="L232" s="157"/>
      <c r="M232" s="157"/>
      <c r="N232" s="157"/>
      <c r="O232" s="157"/>
      <c r="P232" s="157"/>
      <c r="Q232" s="157"/>
      <c r="R232" s="157"/>
      <c r="S232" s="157"/>
      <c r="T232" s="157"/>
      <c r="U232" s="157"/>
      <c r="V232" s="157"/>
      <c r="W232" s="157"/>
      <c r="X232" s="157"/>
      <c r="Y232" s="157"/>
      <c r="Z232" s="157"/>
      <c r="AA232" s="157"/>
      <c r="AB232" s="157"/>
      <c r="AC232" s="157"/>
      <c r="AD232" s="157"/>
      <c r="AE232" s="157"/>
      <c r="AF232" s="157"/>
      <c r="AG232" s="157"/>
      <c r="AH232" s="157"/>
      <c r="AI232" s="157"/>
      <c r="AJ232" s="157"/>
      <c r="AK232" s="157"/>
      <c r="AL232" s="157"/>
      <c r="AM232" s="157"/>
      <c r="AN232" s="157"/>
      <c r="AO232" s="157"/>
      <c r="AP232" s="157"/>
      <c r="AQ232" s="65"/>
      <c r="AR232" s="65"/>
      <c r="AS232" s="65"/>
      <c r="AT232" s="65"/>
      <c r="AV232" s="273"/>
      <c r="AW232" s="274"/>
      <c r="AX232" s="274"/>
      <c r="AY232" s="274"/>
      <c r="AZ232" s="274"/>
      <c r="BA232" s="274"/>
      <c r="BB232" s="274"/>
      <c r="BC232" s="274"/>
      <c r="BD232" s="274"/>
      <c r="BE232" s="274"/>
      <c r="BF232" s="274"/>
      <c r="BG232" s="274"/>
      <c r="BH232" s="274"/>
      <c r="BI232" s="274"/>
      <c r="BJ232" s="274"/>
      <c r="BK232" s="274"/>
      <c r="BL232" s="274"/>
      <c r="BM232" s="274"/>
      <c r="BN232" s="274"/>
      <c r="BO232" s="274"/>
      <c r="BP232" s="274"/>
      <c r="BQ232" s="274"/>
      <c r="BR232" s="274"/>
      <c r="BS232" s="274"/>
      <c r="BT232" s="274"/>
    </row>
    <row r="233" spans="1:72" ht="18.600000000000001" customHeight="1" x14ac:dyDescent="0.15">
      <c r="A233" s="65"/>
      <c r="B233" s="65"/>
      <c r="C233" s="65" t="s">
        <v>10</v>
      </c>
      <c r="D233" s="65"/>
      <c r="E233" s="157" t="s">
        <v>199</v>
      </c>
      <c r="F233" s="157"/>
      <c r="G233" s="157"/>
      <c r="H233" s="157"/>
      <c r="I233" s="157"/>
      <c r="J233" s="157"/>
      <c r="K233" s="157"/>
      <c r="L233" s="157"/>
      <c r="M233" s="157"/>
      <c r="N233" s="157"/>
      <c r="O233" s="157"/>
      <c r="P233" s="157"/>
      <c r="Q233" s="157"/>
      <c r="R233" s="157"/>
      <c r="S233" s="157"/>
      <c r="T233" s="157"/>
      <c r="U233" s="157"/>
      <c r="V233" s="157"/>
      <c r="W233" s="157"/>
      <c r="X233" s="157"/>
      <c r="Y233" s="157"/>
      <c r="Z233" s="157"/>
      <c r="AA233" s="157"/>
      <c r="AB233" s="157"/>
      <c r="AC233" s="157"/>
      <c r="AD233" s="157"/>
      <c r="AE233" s="157"/>
      <c r="AF233" s="157"/>
      <c r="AG233" s="157"/>
      <c r="AH233" s="157"/>
      <c r="AI233" s="157"/>
      <c r="AJ233" s="157"/>
      <c r="AK233" s="157"/>
      <c r="AL233" s="157"/>
      <c r="AM233" s="157"/>
      <c r="AN233" s="157"/>
      <c r="AO233" s="157"/>
      <c r="AP233" s="157"/>
      <c r="AQ233" s="65"/>
      <c r="AR233" s="65"/>
      <c r="AS233" s="65"/>
      <c r="AT233" s="65"/>
      <c r="AV233" s="273"/>
      <c r="AW233" s="274"/>
      <c r="AX233" s="274"/>
      <c r="AY233" s="274"/>
      <c r="AZ233" s="274"/>
      <c r="BA233" s="274"/>
      <c r="BB233" s="274"/>
      <c r="BC233" s="274"/>
      <c r="BD233" s="274"/>
      <c r="BE233" s="274"/>
      <c r="BF233" s="274"/>
      <c r="BG233" s="274"/>
      <c r="BH233" s="274"/>
      <c r="BI233" s="274"/>
      <c r="BJ233" s="274"/>
      <c r="BK233" s="274"/>
      <c r="BL233" s="274"/>
      <c r="BM233" s="274"/>
      <c r="BN233" s="274"/>
      <c r="BO233" s="274"/>
      <c r="BP233" s="274"/>
      <c r="BQ233" s="274"/>
      <c r="BR233" s="274"/>
      <c r="BS233" s="274"/>
      <c r="BT233" s="274"/>
    </row>
    <row r="234" spans="1:72" ht="18.600000000000001" customHeight="1" x14ac:dyDescent="0.15">
      <c r="A234" s="65"/>
      <c r="B234" s="65"/>
      <c r="C234" s="65" t="s">
        <v>10</v>
      </c>
      <c r="D234" s="65"/>
      <c r="E234" s="157" t="s">
        <v>200</v>
      </c>
      <c r="F234" s="157"/>
      <c r="G234" s="157"/>
      <c r="H234" s="157"/>
      <c r="I234" s="157"/>
      <c r="J234" s="157"/>
      <c r="K234" s="157"/>
      <c r="L234" s="157"/>
      <c r="M234" s="157"/>
      <c r="N234" s="157"/>
      <c r="O234" s="157"/>
      <c r="P234" s="157"/>
      <c r="Q234" s="157"/>
      <c r="R234" s="157"/>
      <c r="S234" s="157"/>
      <c r="T234" s="157"/>
      <c r="U234" s="157"/>
      <c r="V234" s="157"/>
      <c r="W234" s="157"/>
      <c r="X234" s="157"/>
      <c r="Y234" s="157"/>
      <c r="Z234" s="157"/>
      <c r="AA234" s="157"/>
      <c r="AB234" s="157"/>
      <c r="AC234" s="157"/>
      <c r="AD234" s="157"/>
      <c r="AE234" s="157"/>
      <c r="AF234" s="157"/>
      <c r="AG234" s="157"/>
      <c r="AH234" s="157"/>
      <c r="AI234" s="157"/>
      <c r="AJ234" s="157"/>
      <c r="AK234" s="157"/>
      <c r="AL234" s="157"/>
      <c r="AM234" s="157"/>
      <c r="AN234" s="157"/>
      <c r="AO234" s="157"/>
      <c r="AP234" s="65"/>
      <c r="AQ234" s="65"/>
      <c r="AR234" s="65"/>
      <c r="AS234" s="65"/>
      <c r="AT234" s="65"/>
      <c r="AV234" s="273"/>
      <c r="AW234" s="274"/>
      <c r="AX234" s="274"/>
      <c r="AY234" s="274"/>
      <c r="AZ234" s="274"/>
      <c r="BA234" s="274"/>
      <c r="BB234" s="274"/>
      <c r="BC234" s="274"/>
      <c r="BD234" s="274"/>
      <c r="BE234" s="274"/>
      <c r="BF234" s="274"/>
      <c r="BG234" s="274"/>
      <c r="BH234" s="274"/>
      <c r="BI234" s="274"/>
      <c r="BJ234" s="274"/>
      <c r="BK234" s="274"/>
      <c r="BL234" s="274"/>
      <c r="BM234" s="274"/>
      <c r="BN234" s="274"/>
      <c r="BO234" s="274"/>
      <c r="BP234" s="274"/>
      <c r="BQ234" s="274"/>
      <c r="BR234" s="274"/>
      <c r="BS234" s="274"/>
      <c r="BT234" s="274"/>
    </row>
    <row r="235" spans="1:72" ht="18.600000000000001" customHeight="1" x14ac:dyDescent="0.15">
      <c r="A235" s="65"/>
      <c r="B235" s="65"/>
      <c r="C235" s="65"/>
      <c r="D235" s="65"/>
      <c r="E235" s="157" t="s">
        <v>201</v>
      </c>
      <c r="F235" s="157"/>
      <c r="G235" s="157"/>
      <c r="H235" s="157"/>
      <c r="I235" s="157"/>
      <c r="J235" s="157"/>
      <c r="K235" s="157"/>
      <c r="L235" s="157"/>
      <c r="M235" s="157"/>
      <c r="N235" s="157"/>
      <c r="O235" s="157"/>
      <c r="P235" s="157"/>
      <c r="Q235" s="157"/>
      <c r="R235" s="157"/>
      <c r="S235" s="157"/>
      <c r="T235" s="157"/>
      <c r="U235" s="157"/>
      <c r="V235" s="157"/>
      <c r="W235" s="157"/>
      <c r="X235" s="157"/>
      <c r="Y235" s="157"/>
      <c r="Z235" s="157"/>
      <c r="AA235" s="157"/>
      <c r="AB235" s="157"/>
      <c r="AC235" s="157"/>
      <c r="AD235" s="157"/>
      <c r="AE235" s="157"/>
      <c r="AF235" s="157"/>
      <c r="AG235" s="157"/>
      <c r="AH235" s="157"/>
      <c r="AI235" s="157"/>
      <c r="AJ235" s="157"/>
      <c r="AK235" s="157"/>
      <c r="AL235" s="157"/>
      <c r="AM235" s="157"/>
      <c r="AN235" s="157"/>
      <c r="AO235" s="157"/>
      <c r="AP235" s="65"/>
      <c r="AQ235" s="65"/>
      <c r="AR235" s="65"/>
      <c r="AS235" s="65"/>
      <c r="AT235" s="65"/>
      <c r="AV235" s="273"/>
      <c r="AW235" s="274"/>
      <c r="AX235" s="274"/>
      <c r="AY235" s="274"/>
      <c r="AZ235" s="274"/>
      <c r="BA235" s="274"/>
      <c r="BB235" s="274"/>
      <c r="BC235" s="274"/>
      <c r="BD235" s="274"/>
      <c r="BE235" s="274"/>
      <c r="BF235" s="274"/>
      <c r="BG235" s="274"/>
      <c r="BH235" s="274"/>
      <c r="BI235" s="274"/>
      <c r="BJ235" s="274"/>
      <c r="BK235" s="274"/>
      <c r="BL235" s="274"/>
      <c r="BM235" s="274"/>
      <c r="BN235" s="274"/>
      <c r="BO235" s="274"/>
      <c r="BP235" s="274"/>
      <c r="BQ235" s="274"/>
      <c r="BR235" s="274"/>
      <c r="BS235" s="274"/>
      <c r="BT235" s="274"/>
    </row>
    <row r="236" spans="1:72" ht="18.600000000000001" customHeight="1" x14ac:dyDescent="0.15">
      <c r="A236" s="65"/>
      <c r="B236" s="65"/>
      <c r="C236" s="65"/>
      <c r="D236" s="65"/>
      <c r="E236" s="70"/>
      <c r="F236" s="70"/>
      <c r="G236" s="79"/>
      <c r="H236" s="79"/>
      <c r="I236" s="65"/>
      <c r="J236" s="79"/>
      <c r="K236" s="65"/>
      <c r="L236" s="70"/>
      <c r="M236" s="70"/>
      <c r="N236" s="70"/>
      <c r="O236" s="70"/>
      <c r="P236" s="70"/>
      <c r="Q236" s="70"/>
      <c r="R236" s="70"/>
      <c r="S236" s="70"/>
      <c r="T236" s="70"/>
      <c r="U236" s="70"/>
      <c r="V236" s="70"/>
      <c r="W236" s="70"/>
      <c r="X236" s="70"/>
      <c r="Y236" s="70"/>
      <c r="Z236" s="70"/>
      <c r="AA236" s="70"/>
      <c r="AB236" s="70"/>
      <c r="AC236" s="70"/>
      <c r="AD236" s="70"/>
      <c r="AE236" s="70"/>
      <c r="AF236" s="70"/>
      <c r="AG236" s="70"/>
      <c r="AH236" s="70"/>
      <c r="AI236" s="70"/>
      <c r="AJ236" s="70"/>
      <c r="AK236" s="70"/>
      <c r="AL236" s="70"/>
      <c r="AM236" s="70"/>
      <c r="AN236" s="70"/>
      <c r="AO236" s="65"/>
      <c r="AP236" s="65"/>
      <c r="AQ236" s="65"/>
      <c r="AR236" s="65"/>
      <c r="AS236" s="65"/>
      <c r="AT236" s="65"/>
      <c r="AV236" s="273"/>
      <c r="AW236" s="274"/>
      <c r="AX236" s="274"/>
      <c r="AY236" s="274"/>
      <c r="AZ236" s="274"/>
      <c r="BA236" s="274"/>
      <c r="BB236" s="274"/>
      <c r="BC236" s="274"/>
      <c r="BD236" s="274"/>
      <c r="BE236" s="274"/>
      <c r="BF236" s="274"/>
      <c r="BG236" s="274"/>
      <c r="BH236" s="274"/>
      <c r="BI236" s="274"/>
      <c r="BJ236" s="274"/>
      <c r="BK236" s="274"/>
      <c r="BL236" s="274"/>
      <c r="BM236" s="274"/>
      <c r="BN236" s="274"/>
      <c r="BO236" s="274"/>
      <c r="BP236" s="274"/>
      <c r="BQ236" s="274"/>
      <c r="BR236" s="274"/>
      <c r="BS236" s="274"/>
      <c r="BT236" s="274"/>
    </row>
    <row r="237" spans="1:72" ht="18.600000000000001" customHeight="1" x14ac:dyDescent="0.15">
      <c r="A237" s="65"/>
      <c r="B237" s="65"/>
      <c r="C237" s="65"/>
      <c r="D237" s="65"/>
      <c r="E237" s="70"/>
      <c r="F237" s="70"/>
      <c r="G237" s="79"/>
      <c r="H237" s="79"/>
      <c r="I237" s="65"/>
      <c r="J237" s="79"/>
      <c r="K237" s="65"/>
      <c r="L237" s="70"/>
      <c r="M237" s="70"/>
      <c r="N237" s="70"/>
      <c r="O237" s="70"/>
      <c r="P237" s="70"/>
      <c r="Q237" s="70"/>
      <c r="R237" s="70"/>
      <c r="S237" s="70"/>
      <c r="T237" s="70"/>
      <c r="U237" s="70"/>
      <c r="V237" s="70"/>
      <c r="W237" s="70"/>
      <c r="X237" s="70"/>
      <c r="Y237" s="70"/>
      <c r="Z237" s="70"/>
      <c r="AA237" s="70"/>
      <c r="AB237" s="70"/>
      <c r="AC237" s="70"/>
      <c r="AD237" s="70"/>
      <c r="AE237" s="70"/>
      <c r="AF237" s="70"/>
      <c r="AG237" s="70"/>
      <c r="AH237" s="70"/>
      <c r="AI237" s="70"/>
      <c r="AJ237" s="70"/>
      <c r="AK237" s="70"/>
      <c r="AL237" s="70"/>
      <c r="AM237" s="70"/>
      <c r="AN237" s="70"/>
      <c r="AO237" s="65"/>
      <c r="AP237" s="65"/>
      <c r="AQ237" s="65"/>
      <c r="AR237" s="65"/>
      <c r="AS237" s="65"/>
      <c r="AT237" s="65"/>
      <c r="AV237" s="273"/>
      <c r="AW237" s="274"/>
      <c r="AX237" s="274"/>
      <c r="AY237" s="274"/>
      <c r="AZ237" s="274"/>
      <c r="BA237" s="274"/>
      <c r="BB237" s="274"/>
      <c r="BC237" s="274"/>
      <c r="BD237" s="274"/>
      <c r="BE237" s="274"/>
      <c r="BF237" s="274"/>
      <c r="BG237" s="274"/>
      <c r="BH237" s="274"/>
      <c r="BI237" s="274"/>
      <c r="BJ237" s="274"/>
      <c r="BK237" s="274"/>
      <c r="BL237" s="274"/>
      <c r="BM237" s="274"/>
      <c r="BN237" s="274"/>
      <c r="BO237" s="274"/>
      <c r="BP237" s="274"/>
      <c r="BQ237" s="274"/>
      <c r="BR237" s="274"/>
      <c r="BS237" s="274"/>
      <c r="BT237" s="274"/>
    </row>
    <row r="238" spans="1:72" ht="18.600000000000001" customHeight="1" x14ac:dyDescent="0.15">
      <c r="A238" s="65"/>
      <c r="B238" s="65"/>
      <c r="C238" s="79"/>
      <c r="D238" s="65"/>
      <c r="E238" s="70" t="s">
        <v>202</v>
      </c>
      <c r="F238" s="70"/>
      <c r="G238" s="79"/>
      <c r="H238" s="79"/>
      <c r="I238" s="65"/>
      <c r="J238" s="79"/>
      <c r="K238" s="65"/>
      <c r="L238" s="70"/>
      <c r="M238" s="70"/>
      <c r="N238" s="70"/>
      <c r="O238" s="70"/>
      <c r="P238" s="70"/>
      <c r="Q238" s="70"/>
      <c r="R238" s="70"/>
      <c r="S238" s="70"/>
      <c r="T238" s="70"/>
      <c r="U238" s="70"/>
      <c r="V238" s="70"/>
      <c r="W238" s="70"/>
      <c r="X238" t="s">
        <v>21</v>
      </c>
      <c r="Y238" s="15" t="s">
        <v>5</v>
      </c>
      <c r="Z238" s="130"/>
      <c r="AA238" s="130"/>
      <c r="AB238" s="62" t="s">
        <v>15</v>
      </c>
      <c r="AC238" s="70"/>
      <c r="AD238" s="70"/>
      <c r="AE238" s="70"/>
      <c r="AF238" s="70"/>
      <c r="AG238" s="70"/>
      <c r="AH238" s="70"/>
      <c r="AI238" s="70"/>
      <c r="AJ238" s="70"/>
      <c r="AK238" s="70"/>
      <c r="AL238" s="70"/>
      <c r="AM238" s="70"/>
      <c r="AN238" s="70"/>
      <c r="AO238" s="65"/>
      <c r="AP238" s="65"/>
      <c r="AQ238" s="65"/>
      <c r="AR238" s="65"/>
      <c r="AS238" s="65"/>
      <c r="AT238" s="65"/>
      <c r="AV238" s="273" t="str">
        <f>IF(AND(CmbAns2_5_1=1,CmbAns2_5_3=""),"未入力",IF(AND(AC213=2,Z238&lt;&gt;""),"（ 1 ）で2を選択した場合は入力できません",IF(AND(AC213=3,Z238&lt;&gt;""),"（ 1 ）で3を選択した場合は入力できません","")))</f>
        <v/>
      </c>
      <c r="AW238" s="274"/>
      <c r="AX238" s="274"/>
      <c r="AY238" s="274"/>
      <c r="AZ238" s="274"/>
      <c r="BA238" s="274"/>
      <c r="BB238" s="274"/>
      <c r="BC238" s="274"/>
      <c r="BD238" s="274"/>
      <c r="BE238" s="274"/>
      <c r="BF238" s="274"/>
      <c r="BG238" s="274"/>
      <c r="BH238" s="274"/>
      <c r="BI238" s="274"/>
      <c r="BJ238" s="274"/>
      <c r="BK238" s="274"/>
      <c r="BL238" s="274"/>
      <c r="BM238" s="274"/>
      <c r="BN238" s="274"/>
      <c r="BO238" s="274"/>
      <c r="BP238" s="274"/>
      <c r="BQ238" s="274"/>
      <c r="BR238" s="274"/>
      <c r="BS238" s="274"/>
      <c r="BT238" s="274"/>
    </row>
    <row r="239" spans="1:72" ht="18.600000000000001" customHeight="1" x14ac:dyDescent="0.15">
      <c r="A239" s="65"/>
      <c r="B239" s="65"/>
      <c r="C239" s="65"/>
      <c r="D239" s="65"/>
      <c r="E239" s="70"/>
      <c r="F239" s="70"/>
      <c r="G239" s="131" t="s">
        <v>52</v>
      </c>
      <c r="H239" s="131"/>
      <c r="I239" s="65"/>
      <c r="J239" s="79">
        <v>1</v>
      </c>
      <c r="K239" s="65" t="s">
        <v>53</v>
      </c>
      <c r="L239" s="70" t="s">
        <v>203</v>
      </c>
      <c r="M239" s="70"/>
      <c r="N239" s="70"/>
      <c r="O239" s="70"/>
      <c r="P239" s="70"/>
      <c r="Q239" s="70"/>
      <c r="R239" s="70"/>
      <c r="S239" s="70"/>
      <c r="T239" s="70"/>
      <c r="U239" s="70"/>
      <c r="V239" s="70"/>
      <c r="W239" s="70"/>
      <c r="X239" s="70"/>
      <c r="Y239" s="70"/>
      <c r="Z239" s="70"/>
      <c r="AA239" s="70"/>
      <c r="AB239" s="70"/>
      <c r="AC239" s="70"/>
      <c r="AD239" s="70"/>
      <c r="AE239" s="70"/>
      <c r="AF239" s="70"/>
      <c r="AG239" s="70"/>
      <c r="AH239" s="70"/>
      <c r="AI239" s="70"/>
      <c r="AJ239" s="70"/>
      <c r="AK239" s="70"/>
      <c r="AL239" s="70"/>
      <c r="AM239" s="70"/>
      <c r="AN239" s="70"/>
      <c r="AO239" s="65"/>
      <c r="AP239" s="65"/>
      <c r="AQ239" s="65"/>
      <c r="AR239" s="65"/>
      <c r="AS239" s="65"/>
      <c r="AT239" s="65"/>
      <c r="AV239" s="273"/>
      <c r="AW239" s="274"/>
      <c r="AX239" s="274"/>
      <c r="AY239" s="274"/>
      <c r="AZ239" s="274"/>
      <c r="BA239" s="274"/>
      <c r="BB239" s="274"/>
      <c r="BC239" s="274"/>
      <c r="BD239" s="274"/>
      <c r="BE239" s="274"/>
      <c r="BF239" s="274"/>
      <c r="BG239" s="274"/>
      <c r="BH239" s="274"/>
      <c r="BI239" s="274"/>
      <c r="BJ239" s="274"/>
      <c r="BK239" s="274"/>
      <c r="BL239" s="274"/>
      <c r="BM239" s="274"/>
      <c r="BN239" s="274"/>
      <c r="BO239" s="274"/>
      <c r="BP239" s="274"/>
      <c r="BQ239" s="274"/>
      <c r="BR239" s="274"/>
      <c r="BS239" s="274"/>
      <c r="BT239" s="274"/>
    </row>
    <row r="240" spans="1:72" ht="18.600000000000001" customHeight="1" x14ac:dyDescent="0.15">
      <c r="A240" s="65"/>
      <c r="B240" s="65"/>
      <c r="C240" s="65"/>
      <c r="D240" s="65"/>
      <c r="E240" s="70"/>
      <c r="F240" s="70"/>
      <c r="G240" s="79"/>
      <c r="H240" s="79"/>
      <c r="I240" s="65"/>
      <c r="J240" s="79">
        <v>2</v>
      </c>
      <c r="K240" s="65" t="s">
        <v>53</v>
      </c>
      <c r="L240" s="70" t="s">
        <v>204</v>
      </c>
      <c r="M240" s="70"/>
      <c r="N240" s="70"/>
      <c r="O240" s="70"/>
      <c r="P240" s="70"/>
      <c r="Q240" s="70"/>
      <c r="R240" s="70"/>
      <c r="S240" s="70"/>
      <c r="T240" s="70"/>
      <c r="U240" s="70"/>
      <c r="V240" s="70"/>
      <c r="W240" s="70"/>
      <c r="X240" s="70"/>
      <c r="Y240" s="70"/>
      <c r="Z240" s="70"/>
      <c r="AA240" s="70"/>
      <c r="AB240" s="70"/>
      <c r="AC240" s="70"/>
      <c r="AD240" s="70"/>
      <c r="AE240" s="70"/>
      <c r="AF240" s="70"/>
      <c r="AG240" s="70"/>
      <c r="AH240" s="70"/>
      <c r="AI240" s="70"/>
      <c r="AJ240" s="70"/>
      <c r="AK240" s="70"/>
      <c r="AL240" s="70"/>
      <c r="AM240" s="70"/>
      <c r="AN240" s="70"/>
      <c r="AO240" s="65"/>
      <c r="AP240" s="65"/>
      <c r="AQ240" s="65"/>
      <c r="AR240" s="65"/>
      <c r="AS240" s="65"/>
      <c r="AT240" s="65"/>
      <c r="AV240" s="273"/>
      <c r="AW240" s="274"/>
      <c r="AX240" s="274"/>
      <c r="AY240" s="274"/>
      <c r="AZ240" s="274"/>
      <c r="BA240" s="274"/>
      <c r="BB240" s="274"/>
      <c r="BC240" s="274"/>
      <c r="BD240" s="274"/>
      <c r="BE240" s="274"/>
      <c r="BF240" s="274"/>
      <c r="BG240" s="274"/>
      <c r="BH240" s="274"/>
      <c r="BI240" s="274"/>
      <c r="BJ240" s="274"/>
      <c r="BK240" s="274"/>
      <c r="BL240" s="274"/>
      <c r="BM240" s="274"/>
      <c r="BN240" s="274"/>
      <c r="BO240" s="274"/>
      <c r="BP240" s="274"/>
      <c r="BQ240" s="274"/>
      <c r="BR240" s="274"/>
      <c r="BS240" s="274"/>
      <c r="BT240" s="274"/>
    </row>
    <row r="241" spans="1:72" ht="18.600000000000001" customHeight="1" x14ac:dyDescent="0.15">
      <c r="A241" s="65"/>
      <c r="B241" s="65"/>
      <c r="C241" s="65"/>
      <c r="D241" s="65"/>
      <c r="E241" s="70"/>
      <c r="F241" s="70"/>
      <c r="G241" s="79"/>
      <c r="H241" s="79"/>
      <c r="I241" s="65"/>
      <c r="J241" s="79">
        <v>3</v>
      </c>
      <c r="K241" s="65" t="s">
        <v>53</v>
      </c>
      <c r="L241" s="70" t="s">
        <v>205</v>
      </c>
      <c r="M241" s="70"/>
      <c r="N241" s="70"/>
      <c r="O241" s="70"/>
      <c r="P241" s="70"/>
      <c r="Q241" s="70"/>
      <c r="R241" s="70"/>
      <c r="S241" s="70"/>
      <c r="T241" s="70"/>
      <c r="U241" s="70"/>
      <c r="V241" s="70"/>
      <c r="W241" s="70"/>
      <c r="X241" s="70"/>
      <c r="Y241" s="70"/>
      <c r="Z241" s="70"/>
      <c r="AA241" s="70"/>
      <c r="AB241" s="70"/>
      <c r="AC241" s="70"/>
      <c r="AD241" s="70"/>
      <c r="AE241" s="70"/>
      <c r="AF241" s="70"/>
      <c r="AG241" s="70"/>
      <c r="AH241" s="70"/>
      <c r="AI241" s="70"/>
      <c r="AJ241" s="70"/>
      <c r="AK241" s="70"/>
      <c r="AL241" s="70"/>
      <c r="AM241" s="70"/>
      <c r="AN241" s="70"/>
      <c r="AO241" s="65"/>
      <c r="AP241" s="65"/>
      <c r="AQ241" s="65"/>
      <c r="AR241" s="65"/>
      <c r="AS241" s="65"/>
      <c r="AT241" s="65"/>
      <c r="AV241" s="273"/>
      <c r="AW241" s="274"/>
      <c r="AX241" s="274"/>
      <c r="AY241" s="274"/>
      <c r="AZ241" s="274"/>
      <c r="BA241" s="274"/>
      <c r="BB241" s="274"/>
      <c r="BC241" s="274"/>
      <c r="BD241" s="274"/>
      <c r="BE241" s="274"/>
      <c r="BF241" s="274"/>
      <c r="BG241" s="274"/>
      <c r="BH241" s="274"/>
      <c r="BI241" s="274"/>
      <c r="BJ241" s="274"/>
      <c r="BK241" s="274"/>
      <c r="BL241" s="274"/>
      <c r="BM241" s="274"/>
      <c r="BN241" s="274"/>
      <c r="BO241" s="274"/>
      <c r="BP241" s="274"/>
      <c r="BQ241" s="274"/>
      <c r="BR241" s="274"/>
      <c r="BS241" s="274"/>
      <c r="BT241" s="274"/>
    </row>
    <row r="242" spans="1:72" ht="18.600000000000001" customHeight="1" x14ac:dyDescent="0.15">
      <c r="A242" s="65"/>
      <c r="B242" s="65"/>
      <c r="C242" s="65"/>
      <c r="D242" s="65"/>
      <c r="E242" s="70"/>
      <c r="F242" s="70"/>
      <c r="G242" s="79"/>
      <c r="H242" s="79"/>
      <c r="I242" s="65"/>
      <c r="J242" s="79">
        <v>4</v>
      </c>
      <c r="K242" s="65" t="s">
        <v>53</v>
      </c>
      <c r="L242" s="70" t="s">
        <v>206</v>
      </c>
      <c r="M242" s="70"/>
      <c r="N242" s="70"/>
      <c r="O242" s="70"/>
      <c r="P242" s="70"/>
      <c r="Q242" s="70"/>
      <c r="R242" s="70"/>
      <c r="S242" s="70"/>
      <c r="T242" s="70"/>
      <c r="U242" s="70"/>
      <c r="V242" s="70"/>
      <c r="W242" s="70"/>
      <c r="X242" s="70"/>
      <c r="Y242" s="70"/>
      <c r="Z242" s="70"/>
      <c r="AA242" s="70"/>
      <c r="AB242" s="70"/>
      <c r="AC242" s="70"/>
      <c r="AD242" s="70"/>
      <c r="AE242" s="70"/>
      <c r="AF242" s="70"/>
      <c r="AG242" s="70"/>
      <c r="AH242" s="70"/>
      <c r="AI242" s="70"/>
      <c r="AJ242" s="70"/>
      <c r="AK242" s="70"/>
      <c r="AL242" s="70"/>
      <c r="AM242" s="70"/>
      <c r="AN242" s="70"/>
      <c r="AO242" s="65"/>
      <c r="AP242" s="65"/>
      <c r="AQ242" s="65"/>
      <c r="AR242" s="65"/>
      <c r="AS242" s="65"/>
      <c r="AT242" s="65"/>
      <c r="AV242" s="273"/>
      <c r="AW242" s="274"/>
      <c r="AX242" s="274"/>
      <c r="AY242" s="274"/>
      <c r="AZ242" s="274"/>
      <c r="BA242" s="274"/>
      <c r="BB242" s="274"/>
      <c r="BC242" s="274"/>
      <c r="BD242" s="274"/>
      <c r="BE242" s="274"/>
      <c r="BF242" s="274"/>
      <c r="BG242" s="274"/>
      <c r="BH242" s="274"/>
      <c r="BI242" s="274"/>
      <c r="BJ242" s="274"/>
      <c r="BK242" s="274"/>
      <c r="BL242" s="274"/>
      <c r="BM242" s="274"/>
      <c r="BN242" s="274"/>
      <c r="BO242" s="274"/>
      <c r="BP242" s="274"/>
      <c r="BQ242" s="274"/>
      <c r="BR242" s="274"/>
      <c r="BS242" s="274"/>
      <c r="BT242" s="274"/>
    </row>
    <row r="243" spans="1:72" ht="18.600000000000001" customHeight="1" x14ac:dyDescent="0.15">
      <c r="A243" s="65"/>
      <c r="B243" s="65"/>
      <c r="C243" s="65"/>
      <c r="D243" s="65"/>
      <c r="E243" s="70"/>
      <c r="F243" s="70"/>
      <c r="G243" s="79"/>
      <c r="H243" s="79"/>
      <c r="I243" s="65"/>
      <c r="J243" s="79">
        <v>5</v>
      </c>
      <c r="K243" s="65" t="s">
        <v>53</v>
      </c>
      <c r="L243" s="70" t="s">
        <v>207</v>
      </c>
      <c r="M243" s="70"/>
      <c r="N243" s="70"/>
      <c r="O243" s="70"/>
      <c r="P243" s="70"/>
      <c r="Q243" s="70"/>
      <c r="R243" s="70"/>
      <c r="S243" s="70"/>
      <c r="T243" s="70"/>
      <c r="U243" s="70"/>
      <c r="V243" s="70"/>
      <c r="W243" s="70"/>
      <c r="X243" s="70"/>
      <c r="Y243" s="70"/>
      <c r="Z243" s="70"/>
      <c r="AA243" s="70"/>
      <c r="AB243" s="70"/>
      <c r="AC243" s="70"/>
      <c r="AD243" s="70"/>
      <c r="AE243" s="70"/>
      <c r="AF243" s="70"/>
      <c r="AG243" s="70"/>
      <c r="AH243" s="70"/>
      <c r="AI243" s="70"/>
      <c r="AJ243" s="70"/>
      <c r="AK243" s="70"/>
      <c r="AL243" s="70"/>
      <c r="AM243" s="70"/>
      <c r="AN243" s="70"/>
      <c r="AO243" s="65"/>
      <c r="AP243" s="65"/>
      <c r="AQ243" s="65"/>
      <c r="AR243" s="65"/>
      <c r="AS243" s="65"/>
      <c r="AT243" s="65"/>
      <c r="AV243" s="273"/>
      <c r="AW243" s="274"/>
      <c r="AX243" s="274"/>
      <c r="AY243" s="274"/>
      <c r="AZ243" s="274"/>
      <c r="BA243" s="274"/>
      <c r="BB243" s="274"/>
      <c r="BC243" s="274"/>
      <c r="BD243" s="274"/>
      <c r="BE243" s="274"/>
      <c r="BF243" s="274"/>
      <c r="BG243" s="274"/>
      <c r="BH243" s="274"/>
      <c r="BI243" s="274"/>
      <c r="BJ243" s="274"/>
      <c r="BK243" s="274"/>
      <c r="BL243" s="274"/>
      <c r="BM243" s="274"/>
      <c r="BN243" s="274"/>
      <c r="BO243" s="274"/>
      <c r="BP243" s="274"/>
      <c r="BQ243" s="274"/>
      <c r="BR243" s="274"/>
      <c r="BS243" s="274"/>
      <c r="BT243" s="274"/>
    </row>
    <row r="244" spans="1:72" ht="18.600000000000001" customHeight="1" x14ac:dyDescent="0.15">
      <c r="A244" s="65"/>
      <c r="B244" s="65"/>
      <c r="C244" s="65"/>
      <c r="D244" s="65"/>
      <c r="E244" s="70"/>
      <c r="F244" s="70"/>
      <c r="G244" s="79"/>
      <c r="H244" s="79"/>
      <c r="I244" s="65"/>
      <c r="J244" s="79">
        <v>6</v>
      </c>
      <c r="K244" s="65" t="s">
        <v>53</v>
      </c>
      <c r="L244" s="70" t="s">
        <v>208</v>
      </c>
      <c r="M244" s="70"/>
      <c r="N244" s="70"/>
      <c r="O244" s="70"/>
      <c r="P244" s="70"/>
      <c r="Q244" s="70"/>
      <c r="R244" s="70"/>
      <c r="S244" s="70"/>
      <c r="T244" s="70"/>
      <c r="U244" s="70"/>
      <c r="V244" s="70"/>
      <c r="W244" s="70"/>
      <c r="X244" s="70"/>
      <c r="Y244" s="70"/>
      <c r="Z244" s="70"/>
      <c r="AA244" s="70"/>
      <c r="AB244" s="70"/>
      <c r="AC244" s="70"/>
      <c r="AD244" s="70"/>
      <c r="AE244" s="70"/>
      <c r="AF244" s="70"/>
      <c r="AG244" s="70"/>
      <c r="AH244" s="70"/>
      <c r="AI244" s="70"/>
      <c r="AJ244" s="70"/>
      <c r="AK244" s="70"/>
      <c r="AL244" s="70"/>
      <c r="AM244" s="70"/>
      <c r="AN244" s="70"/>
      <c r="AO244" s="65"/>
      <c r="AP244" s="65"/>
      <c r="AQ244" s="65"/>
      <c r="AR244" s="65"/>
      <c r="AS244" s="65"/>
      <c r="AT244" s="65"/>
      <c r="AV244" s="273"/>
      <c r="AW244" s="274"/>
      <c r="AX244" s="274"/>
      <c r="AY244" s="274"/>
      <c r="AZ244" s="274"/>
      <c r="BA244" s="274"/>
      <c r="BB244" s="274"/>
      <c r="BC244" s="274"/>
      <c r="BD244" s="274"/>
      <c r="BE244" s="274"/>
      <c r="BF244" s="274"/>
      <c r="BG244" s="274"/>
      <c r="BH244" s="274"/>
      <c r="BI244" s="274"/>
      <c r="BJ244" s="274"/>
      <c r="BK244" s="274"/>
      <c r="BL244" s="274"/>
      <c r="BM244" s="274"/>
      <c r="BN244" s="274"/>
      <c r="BO244" s="274"/>
      <c r="BP244" s="274"/>
      <c r="BQ244" s="274"/>
      <c r="BR244" s="274"/>
      <c r="BS244" s="274"/>
      <c r="BT244" s="274"/>
    </row>
    <row r="245" spans="1:72" ht="18.600000000000001" customHeight="1" x14ac:dyDescent="0.15">
      <c r="A245" s="65"/>
      <c r="B245" s="65"/>
      <c r="C245" s="65"/>
      <c r="D245" s="65"/>
      <c r="E245" s="65"/>
      <c r="F245" s="70"/>
      <c r="G245" s="70"/>
      <c r="H245" s="79"/>
      <c r="I245" s="79"/>
      <c r="J245" s="65"/>
      <c r="K245" s="79"/>
      <c r="L245" s="65"/>
      <c r="M245" s="70"/>
      <c r="N245" s="70"/>
      <c r="O245" s="70"/>
      <c r="P245" s="70"/>
      <c r="Q245" s="70"/>
      <c r="R245" s="70"/>
      <c r="S245" s="70"/>
      <c r="T245" s="70"/>
      <c r="U245" s="70"/>
      <c r="V245" s="70"/>
      <c r="W245" s="70"/>
      <c r="X245" s="70"/>
      <c r="Y245" s="70"/>
      <c r="Z245" s="70"/>
      <c r="AA245" s="70"/>
      <c r="AB245" s="70"/>
      <c r="AC245" s="70"/>
      <c r="AD245" s="70"/>
      <c r="AE245" s="70"/>
      <c r="AF245" s="70"/>
      <c r="AG245" s="70"/>
      <c r="AH245" s="70"/>
      <c r="AI245" s="70"/>
      <c r="AJ245" s="70"/>
      <c r="AK245" s="70"/>
      <c r="AL245" s="70"/>
      <c r="AM245" s="70"/>
      <c r="AN245" s="70"/>
      <c r="AO245" s="65"/>
      <c r="AP245" s="65"/>
      <c r="AQ245" s="65"/>
      <c r="AR245" s="65"/>
      <c r="AS245" s="65"/>
      <c r="AT245" s="65"/>
      <c r="AV245" s="273"/>
      <c r="AW245" s="274"/>
      <c r="AX245" s="274"/>
      <c r="AY245" s="274"/>
      <c r="AZ245" s="274"/>
      <c r="BA245" s="274"/>
      <c r="BB245" s="274"/>
      <c r="BC245" s="274"/>
      <c r="BD245" s="274"/>
      <c r="BE245" s="274"/>
      <c r="BF245" s="274"/>
      <c r="BG245" s="274"/>
      <c r="BH245" s="274"/>
      <c r="BI245" s="274"/>
      <c r="BJ245" s="274"/>
      <c r="BK245" s="274"/>
      <c r="BL245" s="274"/>
      <c r="BM245" s="274"/>
      <c r="BN245" s="274"/>
      <c r="BO245" s="274"/>
      <c r="BP245" s="274"/>
      <c r="BQ245" s="274"/>
      <c r="BR245" s="274"/>
      <c r="BS245" s="274"/>
      <c r="BT245" s="274"/>
    </row>
    <row r="246" spans="1:72" ht="18.600000000000001" customHeight="1" x14ac:dyDescent="0.15">
      <c r="A246" s="65"/>
      <c r="B246" s="65"/>
      <c r="C246" s="65"/>
      <c r="D246" s="65"/>
      <c r="E246" s="70"/>
      <c r="F246" s="70"/>
      <c r="G246" s="79"/>
      <c r="H246" s="79"/>
      <c r="I246" s="65"/>
      <c r="J246" s="79"/>
      <c r="K246" s="65"/>
      <c r="L246" s="70"/>
      <c r="M246" s="70"/>
      <c r="N246" s="70"/>
      <c r="O246" s="70"/>
      <c r="P246" s="70"/>
      <c r="Q246" s="70"/>
      <c r="R246" s="70"/>
      <c r="S246" s="70"/>
      <c r="T246" s="70"/>
      <c r="U246" s="70"/>
      <c r="V246" s="70"/>
      <c r="W246" s="70"/>
      <c r="X246" s="70"/>
      <c r="Y246" s="70"/>
      <c r="Z246" s="70"/>
      <c r="AA246" s="70"/>
      <c r="AB246" s="70"/>
      <c r="AC246" s="70"/>
      <c r="AD246" s="70"/>
      <c r="AE246" s="70"/>
      <c r="AF246" s="70"/>
      <c r="AG246" s="70"/>
      <c r="AH246" s="70"/>
      <c r="AI246" s="70"/>
      <c r="AJ246" s="70"/>
      <c r="AK246" s="70"/>
      <c r="AL246" s="70"/>
      <c r="AM246" s="70"/>
      <c r="AN246" s="70"/>
      <c r="AO246" s="65"/>
      <c r="AP246" s="65"/>
      <c r="AQ246" s="65"/>
      <c r="AR246" s="65"/>
      <c r="AS246" s="65"/>
      <c r="AT246" s="65"/>
      <c r="AV246" s="273"/>
      <c r="AW246" s="274"/>
      <c r="AX246" s="274"/>
      <c r="AY246" s="274"/>
      <c r="AZ246" s="274"/>
      <c r="BA246" s="274"/>
      <c r="BB246" s="274"/>
      <c r="BC246" s="274"/>
      <c r="BD246" s="274"/>
      <c r="BE246" s="274"/>
      <c r="BF246" s="274"/>
      <c r="BG246" s="274"/>
      <c r="BH246" s="274"/>
      <c r="BI246" s="274"/>
      <c r="BJ246" s="274"/>
      <c r="BK246" s="274"/>
      <c r="BL246" s="274"/>
      <c r="BM246" s="274"/>
      <c r="BN246" s="274"/>
      <c r="BO246" s="274"/>
      <c r="BP246" s="274"/>
      <c r="BQ246" s="274"/>
      <c r="BR246" s="274"/>
      <c r="BS246" s="274"/>
      <c r="BT246" s="274"/>
    </row>
    <row r="247" spans="1:72" ht="18.600000000000001" customHeight="1" x14ac:dyDescent="0.15">
      <c r="AV247" s="273"/>
      <c r="AW247" s="274"/>
      <c r="AX247" s="274"/>
      <c r="AY247" s="274"/>
      <c r="AZ247" s="274"/>
      <c r="BA247" s="274"/>
      <c r="BB247" s="274"/>
      <c r="BC247" s="274"/>
      <c r="BD247" s="274"/>
      <c r="BE247" s="274"/>
      <c r="BF247" s="274"/>
      <c r="BG247" s="274"/>
      <c r="BH247" s="274"/>
      <c r="BI247" s="274"/>
      <c r="BJ247" s="274"/>
      <c r="BK247" s="274"/>
      <c r="BL247" s="274"/>
      <c r="BM247" s="274"/>
      <c r="BN247" s="274"/>
      <c r="BO247" s="274"/>
      <c r="BP247" s="274"/>
      <c r="BQ247" s="274"/>
      <c r="BR247" s="274"/>
      <c r="BS247" s="274"/>
      <c r="BT247" s="274"/>
    </row>
    <row r="248" spans="1:72" ht="18.600000000000001" customHeight="1" x14ac:dyDescent="0.15">
      <c r="A248" s="33">
        <v>3</v>
      </c>
      <c r="B248" s="33" t="s">
        <v>48</v>
      </c>
      <c r="C248" s="33" t="s">
        <v>209</v>
      </c>
      <c r="D248" s="33"/>
      <c r="E248" s="33"/>
      <c r="F248" s="33"/>
      <c r="G248" s="33"/>
      <c r="H248" s="33"/>
      <c r="I248" s="33"/>
      <c r="J248" s="33"/>
      <c r="K248" s="33"/>
      <c r="L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c r="AL248" s="65"/>
      <c r="AM248" s="65"/>
      <c r="AO248" s="65"/>
      <c r="AP248" s="65"/>
      <c r="AQ248" s="65"/>
      <c r="AR248" s="65"/>
      <c r="AS248" s="65"/>
      <c r="AT248" s="34"/>
      <c r="AV248" s="273"/>
      <c r="AW248" s="274"/>
      <c r="AX248" s="274"/>
      <c r="AY248" s="274"/>
      <c r="AZ248" s="274"/>
      <c r="BA248" s="274"/>
      <c r="BB248" s="274"/>
      <c r="BC248" s="274"/>
      <c r="BD248" s="274"/>
      <c r="BE248" s="274"/>
      <c r="BF248" s="274"/>
      <c r="BG248" s="274"/>
      <c r="BH248" s="274"/>
      <c r="BI248" s="274"/>
      <c r="BJ248" s="274"/>
      <c r="BK248" s="274"/>
      <c r="BL248" s="274"/>
      <c r="BM248" s="274"/>
      <c r="BN248" s="274"/>
      <c r="BO248" s="274"/>
      <c r="BP248" s="274"/>
      <c r="BQ248" s="274"/>
      <c r="BR248" s="274"/>
      <c r="BS248" s="274"/>
      <c r="BT248" s="274"/>
    </row>
    <row r="249" spans="1:72" ht="18.600000000000001" customHeight="1" x14ac:dyDescent="0.15">
      <c r="B249" s="66" t="s">
        <v>5</v>
      </c>
      <c r="C249" s="66">
        <v>1</v>
      </c>
      <c r="D249" s="66" t="s">
        <v>6</v>
      </c>
      <c r="E249" t="s">
        <v>210</v>
      </c>
      <c r="AI249" s="37"/>
      <c r="AJ249" s="38"/>
      <c r="AK249" s="38"/>
      <c r="AL249" s="65"/>
      <c r="AM249" s="65"/>
      <c r="AN249" s="65"/>
      <c r="AO249" s="65"/>
      <c r="AP249" s="65"/>
      <c r="AQ249" s="65"/>
      <c r="AR249" s="65"/>
      <c r="AS249" s="65"/>
      <c r="AV249" s="273"/>
      <c r="AW249" s="274"/>
      <c r="AX249" s="274"/>
      <c r="AY249" s="274"/>
      <c r="AZ249" s="274"/>
      <c r="BA249" s="274"/>
      <c r="BB249" s="274"/>
      <c r="BC249" s="274"/>
      <c r="BD249" s="274"/>
      <c r="BE249" s="274"/>
      <c r="BF249" s="274"/>
      <c r="BG249" s="274"/>
      <c r="BH249" s="274"/>
      <c r="BI249" s="274"/>
      <c r="BJ249" s="274"/>
      <c r="BK249" s="274"/>
      <c r="BL249" s="274"/>
      <c r="BM249" s="274"/>
      <c r="BN249" s="274"/>
      <c r="BO249" s="274"/>
      <c r="BP249" s="274"/>
      <c r="BQ249" s="274"/>
      <c r="BR249" s="274"/>
      <c r="BS249" s="274"/>
      <c r="BT249" s="274"/>
    </row>
    <row r="250" spans="1:72" ht="18.600000000000001" customHeight="1" x14ac:dyDescent="0.15">
      <c r="AK250" s="15" t="s">
        <v>211</v>
      </c>
      <c r="AL250" s="65"/>
      <c r="AM250" s="65"/>
      <c r="AN250" s="65"/>
      <c r="AO250" s="65"/>
      <c r="AP250" s="65"/>
      <c r="AQ250" s="65"/>
      <c r="AR250" s="65"/>
      <c r="AS250" s="65"/>
      <c r="AV250" s="273"/>
      <c r="AW250" s="274"/>
      <c r="AX250" s="274"/>
      <c r="AY250" s="274"/>
      <c r="AZ250" s="274"/>
      <c r="BA250" s="274"/>
      <c r="BB250" s="274"/>
      <c r="BC250" s="274"/>
      <c r="BD250" s="274"/>
      <c r="BE250" s="274"/>
      <c r="BF250" s="274"/>
      <c r="BG250" s="274"/>
      <c r="BH250" s="274"/>
      <c r="BI250" s="274"/>
      <c r="BJ250" s="274"/>
      <c r="BK250" s="274"/>
      <c r="BL250" s="274"/>
      <c r="BM250" s="274"/>
      <c r="BN250" s="274"/>
      <c r="BO250" s="274"/>
      <c r="BP250" s="274"/>
      <c r="BQ250" s="274"/>
      <c r="BR250" s="274"/>
      <c r="BS250" s="274"/>
      <c r="BT250" s="274"/>
    </row>
    <row r="251" spans="1:72" ht="40.5" customHeight="1" x14ac:dyDescent="0.15">
      <c r="C251" s="257"/>
      <c r="D251" s="258"/>
      <c r="E251" s="258"/>
      <c r="F251" s="258"/>
      <c r="G251" s="258"/>
      <c r="H251" s="258"/>
      <c r="I251" s="258"/>
      <c r="J251" s="258"/>
      <c r="K251" s="258"/>
      <c r="L251" s="258"/>
      <c r="M251" s="258"/>
      <c r="N251" s="258"/>
      <c r="O251" s="258"/>
      <c r="P251" s="258"/>
      <c r="Q251" s="258"/>
      <c r="R251" s="258"/>
      <c r="S251" s="258"/>
      <c r="T251" s="258"/>
      <c r="U251" s="258"/>
      <c r="V251" s="259"/>
      <c r="W251" s="260" t="s">
        <v>212</v>
      </c>
      <c r="X251" s="260"/>
      <c r="Y251" s="260"/>
      <c r="Z251" s="148" t="s">
        <v>213</v>
      </c>
      <c r="AA251" s="260"/>
      <c r="AB251" s="260"/>
      <c r="AC251" s="257" t="s">
        <v>214</v>
      </c>
      <c r="AD251" s="258"/>
      <c r="AE251" s="259"/>
      <c r="AF251" s="148" t="s">
        <v>215</v>
      </c>
      <c r="AG251" s="148"/>
      <c r="AH251" s="148"/>
      <c r="AI251" s="148"/>
      <c r="AJ251" s="260"/>
      <c r="AK251" s="260"/>
      <c r="AL251" s="79"/>
      <c r="AM251" s="79"/>
      <c r="AN251" s="79"/>
      <c r="AO251" s="79"/>
      <c r="AP251" s="79"/>
      <c r="AQ251" s="79"/>
      <c r="AR251" s="65"/>
      <c r="AS251" s="65"/>
      <c r="AT251" s="65"/>
      <c r="AV251" s="273"/>
      <c r="AW251" s="274"/>
      <c r="AX251" s="274"/>
      <c r="AY251" s="274"/>
      <c r="AZ251" s="274"/>
      <c r="BA251" s="274"/>
      <c r="BB251" s="274"/>
      <c r="BC251" s="274"/>
      <c r="BD251" s="274"/>
      <c r="BE251" s="274"/>
      <c r="BF251" s="274"/>
      <c r="BG251" s="274"/>
      <c r="BH251" s="274"/>
      <c r="BI251" s="274"/>
      <c r="BJ251" s="274"/>
      <c r="BK251" s="274"/>
      <c r="BL251" s="274"/>
      <c r="BM251" s="274"/>
      <c r="BN251" s="274"/>
      <c r="BO251" s="274"/>
      <c r="BP251" s="274"/>
      <c r="BQ251" s="274"/>
      <c r="BR251" s="274"/>
      <c r="BS251" s="274"/>
      <c r="BT251" s="274"/>
    </row>
    <row r="252" spans="1:72" ht="18.600000000000001" customHeight="1" x14ac:dyDescent="0.15">
      <c r="C252" s="249" t="s">
        <v>216</v>
      </c>
      <c r="D252" s="250"/>
      <c r="E252" s="250"/>
      <c r="F252" s="250"/>
      <c r="G252" s="250"/>
      <c r="H252" s="250"/>
      <c r="I252" s="250"/>
      <c r="J252" s="250"/>
      <c r="K252" s="250"/>
      <c r="L252" s="250"/>
      <c r="M252" s="250"/>
      <c r="N252" s="250"/>
      <c r="O252" s="250"/>
      <c r="P252" s="250"/>
      <c r="Q252" s="250"/>
      <c r="R252" s="250"/>
      <c r="S252" s="250"/>
      <c r="T252" s="250"/>
      <c r="U252" s="250"/>
      <c r="V252" s="250"/>
      <c r="W252" s="250"/>
      <c r="X252" s="250"/>
      <c r="Y252" s="250"/>
      <c r="Z252" s="250"/>
      <c r="AA252" s="250"/>
      <c r="AB252" s="250"/>
      <c r="AC252" s="250"/>
      <c r="AD252" s="250"/>
      <c r="AE252" s="250"/>
      <c r="AF252" s="250"/>
      <c r="AG252" s="250"/>
      <c r="AH252" s="250"/>
      <c r="AI252" s="250"/>
      <c r="AJ252" s="250"/>
      <c r="AK252" s="251"/>
      <c r="AL252" s="79"/>
      <c r="AM252" s="79"/>
      <c r="AN252" s="79"/>
      <c r="AO252" s="79"/>
      <c r="AP252" s="79"/>
      <c r="AQ252" s="79"/>
      <c r="AR252" s="65"/>
      <c r="AS252" s="65"/>
      <c r="AT252" s="65"/>
      <c r="AV252" s="273"/>
      <c r="AW252" s="274"/>
      <c r="AX252" s="274"/>
      <c r="AY252" s="274"/>
      <c r="AZ252" s="274"/>
      <c r="BA252" s="274"/>
      <c r="BB252" s="274"/>
      <c r="BC252" s="274"/>
      <c r="BD252" s="274"/>
      <c r="BE252" s="274"/>
      <c r="BF252" s="274"/>
      <c r="BG252" s="274"/>
      <c r="BH252" s="274"/>
      <c r="BI252" s="274"/>
      <c r="BJ252" s="274"/>
      <c r="BK252" s="274"/>
      <c r="BL252" s="274"/>
      <c r="BM252" s="274"/>
      <c r="BN252" s="274"/>
      <c r="BO252" s="274"/>
      <c r="BP252" s="274"/>
      <c r="BQ252" s="274"/>
      <c r="BR252" s="274"/>
      <c r="BS252" s="274"/>
      <c r="BT252" s="274"/>
    </row>
    <row r="253" spans="1:72" ht="48.75" customHeight="1" x14ac:dyDescent="0.15">
      <c r="C253" s="249" t="s">
        <v>217</v>
      </c>
      <c r="D253" s="250"/>
      <c r="E253" s="250"/>
      <c r="F253" s="250"/>
      <c r="G253" s="250"/>
      <c r="H253" s="250"/>
      <c r="I253" s="250"/>
      <c r="J253" s="250"/>
      <c r="K253" s="250"/>
      <c r="L253" s="250"/>
      <c r="M253" s="250"/>
      <c r="N253" s="250"/>
      <c r="O253" s="250"/>
      <c r="P253" s="250"/>
      <c r="Q253" s="250"/>
      <c r="R253" s="250"/>
      <c r="S253" s="250"/>
      <c r="T253" s="250"/>
      <c r="U253" s="250"/>
      <c r="V253" s="251"/>
      <c r="W253" s="252"/>
      <c r="X253" s="253"/>
      <c r="Y253" s="254"/>
      <c r="Z253" s="252"/>
      <c r="AA253" s="255"/>
      <c r="AB253" s="256"/>
      <c r="AC253" s="252"/>
      <c r="AD253" s="255"/>
      <c r="AE253" s="256"/>
      <c r="AF253" s="252"/>
      <c r="AG253" s="253"/>
      <c r="AH253" s="253"/>
      <c r="AI253" s="253"/>
      <c r="AJ253" s="255"/>
      <c r="AK253" s="256"/>
      <c r="AL253" s="79"/>
      <c r="AM253" s="79"/>
      <c r="AN253" s="79"/>
      <c r="AO253" s="79"/>
      <c r="AP253" s="79"/>
      <c r="AQ253" s="79"/>
      <c r="AR253" s="65"/>
      <c r="AS253" s="65"/>
      <c r="AT253" s="65"/>
      <c r="AV253" s="273" t="str">
        <f>IF(学校コード="","",IF(OR(W253="",Z253="",AC253="",AF253=""),"未入力の項目があります。",IF(SUM(W253:AK253)&lt;&gt;授業担当教員数,"教員数の合計が授業を担当している教員数と一致していません。","")))</f>
        <v/>
      </c>
      <c r="AW253" s="274"/>
      <c r="AX253" s="274"/>
      <c r="AY253" s="274"/>
      <c r="AZ253" s="274"/>
      <c r="BA253" s="274"/>
      <c r="BB253" s="274"/>
      <c r="BC253" s="274"/>
      <c r="BD253" s="274"/>
      <c r="BE253" s="274"/>
      <c r="BF253" s="274"/>
      <c r="BG253" s="274"/>
      <c r="BH253" s="274"/>
      <c r="BI253" s="274"/>
      <c r="BJ253" s="274"/>
      <c r="BK253" s="274"/>
      <c r="BL253" s="274"/>
      <c r="BM253" s="274"/>
      <c r="BN253" s="274"/>
      <c r="BO253" s="274"/>
      <c r="BP253" s="274"/>
      <c r="BQ253" s="274"/>
      <c r="BR253" s="274"/>
      <c r="BS253" s="274"/>
      <c r="BT253" s="274"/>
    </row>
    <row r="254" spans="1:72" ht="48.75" customHeight="1" x14ac:dyDescent="0.15">
      <c r="C254" s="249" t="s">
        <v>218</v>
      </c>
      <c r="D254" s="250"/>
      <c r="E254" s="250"/>
      <c r="F254" s="250"/>
      <c r="G254" s="250"/>
      <c r="H254" s="250"/>
      <c r="I254" s="250"/>
      <c r="J254" s="250"/>
      <c r="K254" s="250"/>
      <c r="L254" s="250"/>
      <c r="M254" s="250"/>
      <c r="N254" s="250"/>
      <c r="O254" s="250"/>
      <c r="P254" s="250"/>
      <c r="Q254" s="250"/>
      <c r="R254" s="250"/>
      <c r="S254" s="250"/>
      <c r="T254" s="250"/>
      <c r="U254" s="250"/>
      <c r="V254" s="251"/>
      <c r="W254" s="252"/>
      <c r="X254" s="255"/>
      <c r="Y254" s="256"/>
      <c r="Z254" s="252"/>
      <c r="AA254" s="255"/>
      <c r="AB254" s="256"/>
      <c r="AC254" s="252"/>
      <c r="AD254" s="255"/>
      <c r="AE254" s="256"/>
      <c r="AF254" s="252"/>
      <c r="AG254" s="253"/>
      <c r="AH254" s="253"/>
      <c r="AI254" s="253"/>
      <c r="AJ254" s="255"/>
      <c r="AK254" s="256"/>
      <c r="AL254" s="79"/>
      <c r="AM254" s="79"/>
      <c r="AN254" s="79"/>
      <c r="AO254" s="79"/>
      <c r="AP254" s="79"/>
      <c r="AQ254" s="79"/>
      <c r="AR254" s="65"/>
      <c r="AS254" s="65"/>
      <c r="AT254" s="65"/>
      <c r="AV254" s="273" t="str">
        <f>IF(学校コード="","",IF(OR(W254="",Z254="",AC254="",AF254=""),"未入力の項目があります。",IF(SUM(W254:AK254)&lt;&gt;授業担当教員数,"教員数の合計が授業を担当している教員数と一致していません。","")))</f>
        <v/>
      </c>
      <c r="AW254" s="274"/>
      <c r="AX254" s="274"/>
      <c r="AY254" s="274"/>
      <c r="AZ254" s="274"/>
      <c r="BA254" s="274"/>
      <c r="BB254" s="274"/>
      <c r="BC254" s="274"/>
      <c r="BD254" s="274"/>
      <c r="BE254" s="274"/>
      <c r="BF254" s="274"/>
      <c r="BG254" s="274"/>
      <c r="BH254" s="274"/>
      <c r="BI254" s="274"/>
      <c r="BJ254" s="274"/>
      <c r="BK254" s="274"/>
      <c r="BL254" s="274"/>
      <c r="BM254" s="274"/>
      <c r="BN254" s="274"/>
      <c r="BO254" s="274"/>
      <c r="BP254" s="274"/>
      <c r="BQ254" s="274"/>
      <c r="BR254" s="274"/>
      <c r="BS254" s="274"/>
      <c r="BT254" s="274"/>
    </row>
    <row r="255" spans="1:72" ht="48.75" customHeight="1" x14ac:dyDescent="0.15">
      <c r="C255" s="249" t="s">
        <v>219</v>
      </c>
      <c r="D255" s="250"/>
      <c r="E255" s="250"/>
      <c r="F255" s="250"/>
      <c r="G255" s="250"/>
      <c r="H255" s="250"/>
      <c r="I255" s="250"/>
      <c r="J255" s="250"/>
      <c r="K255" s="250"/>
      <c r="L255" s="250"/>
      <c r="M255" s="250"/>
      <c r="N255" s="250"/>
      <c r="O255" s="250"/>
      <c r="P255" s="250"/>
      <c r="Q255" s="250"/>
      <c r="R255" s="250"/>
      <c r="S255" s="250"/>
      <c r="T255" s="250"/>
      <c r="U255" s="250"/>
      <c r="V255" s="251"/>
      <c r="W255" s="252"/>
      <c r="X255" s="255"/>
      <c r="Y255" s="256"/>
      <c r="Z255" s="252"/>
      <c r="AA255" s="255"/>
      <c r="AB255" s="256"/>
      <c r="AC255" s="252"/>
      <c r="AD255" s="255"/>
      <c r="AE255" s="256"/>
      <c r="AF255" s="252"/>
      <c r="AG255" s="253"/>
      <c r="AH255" s="253"/>
      <c r="AI255" s="253"/>
      <c r="AJ255" s="255"/>
      <c r="AK255" s="256"/>
      <c r="AL255" s="79"/>
      <c r="AM255" s="79"/>
      <c r="AN255" s="79"/>
      <c r="AO255" s="79"/>
      <c r="AP255" s="79"/>
      <c r="AQ255" s="79"/>
      <c r="AR255" s="65"/>
      <c r="AS255" s="65"/>
      <c r="AT255" s="65"/>
      <c r="AV255" s="273" t="str">
        <f>IF(学校コード="","",IF(OR(W255="",Z255="",AC255="",AF255=""),"未入力の項目があります。",IF(SUM(W255:AK255)&lt;&gt;授業担当教員数,"教員数の合計が授業を担当している教員数と一致していません。","")))</f>
        <v/>
      </c>
      <c r="AW255" s="274"/>
      <c r="AX255" s="274"/>
      <c r="AY255" s="274"/>
      <c r="AZ255" s="274"/>
      <c r="BA255" s="274"/>
      <c r="BB255" s="274"/>
      <c r="BC255" s="274"/>
      <c r="BD255" s="274"/>
      <c r="BE255" s="274"/>
      <c r="BF255" s="274"/>
      <c r="BG255" s="274"/>
      <c r="BH255" s="274"/>
      <c r="BI255" s="274"/>
      <c r="BJ255" s="274"/>
      <c r="BK255" s="274"/>
      <c r="BL255" s="274"/>
      <c r="BM255" s="274"/>
      <c r="BN255" s="274"/>
      <c r="BO255" s="274"/>
      <c r="BP255" s="274"/>
      <c r="BQ255" s="274"/>
      <c r="BR255" s="274"/>
      <c r="BS255" s="274"/>
      <c r="BT255" s="274"/>
    </row>
    <row r="256" spans="1:72" ht="48.75" customHeight="1" x14ac:dyDescent="0.15">
      <c r="C256" s="249" t="s">
        <v>220</v>
      </c>
      <c r="D256" s="250"/>
      <c r="E256" s="250"/>
      <c r="F256" s="250"/>
      <c r="G256" s="250"/>
      <c r="H256" s="250"/>
      <c r="I256" s="250"/>
      <c r="J256" s="250"/>
      <c r="K256" s="250"/>
      <c r="L256" s="250"/>
      <c r="M256" s="250"/>
      <c r="N256" s="250"/>
      <c r="O256" s="250"/>
      <c r="P256" s="250"/>
      <c r="Q256" s="250"/>
      <c r="R256" s="250"/>
      <c r="S256" s="250"/>
      <c r="T256" s="250"/>
      <c r="U256" s="250"/>
      <c r="V256" s="251"/>
      <c r="W256" s="252"/>
      <c r="X256" s="255"/>
      <c r="Y256" s="256"/>
      <c r="Z256" s="252"/>
      <c r="AA256" s="255"/>
      <c r="AB256" s="256"/>
      <c r="AC256" s="252"/>
      <c r="AD256" s="255"/>
      <c r="AE256" s="256"/>
      <c r="AF256" s="252"/>
      <c r="AG256" s="253"/>
      <c r="AH256" s="253"/>
      <c r="AI256" s="253"/>
      <c r="AJ256" s="255"/>
      <c r="AK256" s="256"/>
      <c r="AL256" s="79"/>
      <c r="AM256" s="79"/>
      <c r="AN256" s="79"/>
      <c r="AO256" s="79"/>
      <c r="AP256" s="79"/>
      <c r="AQ256" s="79"/>
      <c r="AR256" s="65"/>
      <c r="AS256" s="65"/>
      <c r="AT256" s="65"/>
      <c r="AV256" s="273" t="str">
        <f>IF(学校コード="","",IF(OR(W256="",Z256="",AC256="",AF256=""),"未入力の項目があります。",IF(SUM(W256:AK256)&lt;&gt;授業担当教員数,"教員数の合計が授業を担当している教員数と一致していません。","")))</f>
        <v/>
      </c>
      <c r="AW256" s="274"/>
      <c r="AX256" s="274"/>
      <c r="AY256" s="274"/>
      <c r="AZ256" s="274"/>
      <c r="BA256" s="274"/>
      <c r="BB256" s="274"/>
      <c r="BC256" s="274"/>
      <c r="BD256" s="274"/>
      <c r="BE256" s="274"/>
      <c r="BF256" s="274"/>
      <c r="BG256" s="274"/>
      <c r="BH256" s="274"/>
      <c r="BI256" s="274"/>
      <c r="BJ256" s="274"/>
      <c r="BK256" s="274"/>
      <c r="BL256" s="274"/>
      <c r="BM256" s="274"/>
      <c r="BN256" s="274"/>
      <c r="BO256" s="274"/>
      <c r="BP256" s="274"/>
      <c r="BQ256" s="274"/>
      <c r="BR256" s="274"/>
      <c r="BS256" s="274"/>
      <c r="BT256" s="274"/>
    </row>
    <row r="257" spans="3:72" ht="18.600000000000001" customHeight="1" x14ac:dyDescent="0.15">
      <c r="C257" s="249" t="s">
        <v>221</v>
      </c>
      <c r="D257" s="250"/>
      <c r="E257" s="250"/>
      <c r="F257" s="250"/>
      <c r="G257" s="250"/>
      <c r="H257" s="250"/>
      <c r="I257" s="250"/>
      <c r="J257" s="250"/>
      <c r="K257" s="250"/>
      <c r="L257" s="250"/>
      <c r="M257" s="250"/>
      <c r="N257" s="250"/>
      <c r="O257" s="250"/>
      <c r="P257" s="250"/>
      <c r="Q257" s="250"/>
      <c r="R257" s="250"/>
      <c r="S257" s="250"/>
      <c r="T257" s="250"/>
      <c r="U257" s="250"/>
      <c r="V257" s="250"/>
      <c r="W257" s="250"/>
      <c r="X257" s="250"/>
      <c r="Y257" s="250"/>
      <c r="Z257" s="250"/>
      <c r="AA257" s="250"/>
      <c r="AB257" s="250"/>
      <c r="AC257" s="250"/>
      <c r="AD257" s="250"/>
      <c r="AE257" s="250"/>
      <c r="AF257" s="250"/>
      <c r="AG257" s="250"/>
      <c r="AH257" s="250"/>
      <c r="AI257" s="250"/>
      <c r="AJ257" s="250"/>
      <c r="AK257" s="251"/>
      <c r="AL257" s="79"/>
      <c r="AM257" s="79"/>
      <c r="AN257" s="79"/>
      <c r="AO257" s="79"/>
      <c r="AP257" s="79"/>
      <c r="AQ257" s="79"/>
      <c r="AR257" s="65"/>
      <c r="AS257" s="65"/>
      <c r="AT257" s="65"/>
      <c r="AV257" s="273"/>
      <c r="AW257" s="274"/>
      <c r="AX257" s="274"/>
      <c r="AY257" s="274"/>
      <c r="AZ257" s="274"/>
      <c r="BA257" s="274"/>
      <c r="BB257" s="274"/>
      <c r="BC257" s="274"/>
      <c r="BD257" s="274"/>
      <c r="BE257" s="274"/>
      <c r="BF257" s="274"/>
      <c r="BG257" s="274"/>
      <c r="BH257" s="274"/>
      <c r="BI257" s="274"/>
      <c r="BJ257" s="274"/>
      <c r="BK257" s="274"/>
      <c r="BL257" s="274"/>
      <c r="BM257" s="274"/>
      <c r="BN257" s="274"/>
      <c r="BO257" s="274"/>
      <c r="BP257" s="274"/>
      <c r="BQ257" s="274"/>
      <c r="BR257" s="274"/>
      <c r="BS257" s="274"/>
      <c r="BT257" s="274"/>
    </row>
    <row r="258" spans="3:72" ht="48.75" customHeight="1" x14ac:dyDescent="0.15">
      <c r="C258" s="249" t="s">
        <v>222</v>
      </c>
      <c r="D258" s="250"/>
      <c r="E258" s="250"/>
      <c r="F258" s="250"/>
      <c r="G258" s="250"/>
      <c r="H258" s="250"/>
      <c r="I258" s="250"/>
      <c r="J258" s="250"/>
      <c r="K258" s="250"/>
      <c r="L258" s="250"/>
      <c r="M258" s="250"/>
      <c r="N258" s="250"/>
      <c r="O258" s="250"/>
      <c r="P258" s="250"/>
      <c r="Q258" s="250"/>
      <c r="R258" s="250"/>
      <c r="S258" s="250"/>
      <c r="T258" s="250"/>
      <c r="U258" s="250"/>
      <c r="V258" s="251"/>
      <c r="W258" s="252"/>
      <c r="X258" s="255"/>
      <c r="Y258" s="256"/>
      <c r="Z258" s="252"/>
      <c r="AA258" s="255"/>
      <c r="AB258" s="256"/>
      <c r="AC258" s="252"/>
      <c r="AD258" s="255"/>
      <c r="AE258" s="256"/>
      <c r="AF258" s="252"/>
      <c r="AG258" s="253"/>
      <c r="AH258" s="253"/>
      <c r="AI258" s="253"/>
      <c r="AJ258" s="255"/>
      <c r="AK258" s="256"/>
      <c r="AL258" s="79"/>
      <c r="AM258" s="79"/>
      <c r="AN258" s="79"/>
      <c r="AO258" s="79"/>
      <c r="AP258" s="79"/>
      <c r="AQ258" s="79"/>
      <c r="AR258" s="65"/>
      <c r="AS258" s="65"/>
      <c r="AT258" s="65"/>
      <c r="AV258" s="273" t="str">
        <f>IF(学校コード="","",IF(OR(W258="",Z258="",AC258="",AF258=""),"未入力の項目があります。",IF(SUM(W258:AK258)&lt;&gt;授業担当教員数,"教員数の合計が授業を担当している教員数と一致していません。","")))</f>
        <v/>
      </c>
      <c r="AW258" s="274"/>
      <c r="AX258" s="274"/>
      <c r="AY258" s="274"/>
      <c r="AZ258" s="274"/>
      <c r="BA258" s="274"/>
      <c r="BB258" s="274"/>
      <c r="BC258" s="274"/>
      <c r="BD258" s="274"/>
      <c r="BE258" s="274"/>
      <c r="BF258" s="274"/>
      <c r="BG258" s="274"/>
      <c r="BH258" s="274"/>
      <c r="BI258" s="274"/>
      <c r="BJ258" s="274"/>
      <c r="BK258" s="274"/>
      <c r="BL258" s="274"/>
      <c r="BM258" s="274"/>
      <c r="BN258" s="274"/>
      <c r="BO258" s="274"/>
      <c r="BP258" s="274"/>
      <c r="BQ258" s="274"/>
      <c r="BR258" s="274"/>
      <c r="BS258" s="274"/>
      <c r="BT258" s="274"/>
    </row>
    <row r="259" spans="3:72" ht="48.75" customHeight="1" x14ac:dyDescent="0.15">
      <c r="C259" s="249" t="s">
        <v>223</v>
      </c>
      <c r="D259" s="250"/>
      <c r="E259" s="250"/>
      <c r="F259" s="250"/>
      <c r="G259" s="250"/>
      <c r="H259" s="250"/>
      <c r="I259" s="250"/>
      <c r="J259" s="250"/>
      <c r="K259" s="250"/>
      <c r="L259" s="250"/>
      <c r="M259" s="250"/>
      <c r="N259" s="250"/>
      <c r="O259" s="250"/>
      <c r="P259" s="250"/>
      <c r="Q259" s="250"/>
      <c r="R259" s="250"/>
      <c r="S259" s="250"/>
      <c r="T259" s="250"/>
      <c r="U259" s="250"/>
      <c r="V259" s="251"/>
      <c r="W259" s="252"/>
      <c r="X259" s="255"/>
      <c r="Y259" s="256"/>
      <c r="Z259" s="252"/>
      <c r="AA259" s="255"/>
      <c r="AB259" s="256"/>
      <c r="AC259" s="252"/>
      <c r="AD259" s="255"/>
      <c r="AE259" s="256"/>
      <c r="AF259" s="252"/>
      <c r="AG259" s="253"/>
      <c r="AH259" s="253"/>
      <c r="AI259" s="253"/>
      <c r="AJ259" s="255"/>
      <c r="AK259" s="256"/>
      <c r="AL259" s="79"/>
      <c r="AM259" s="79"/>
      <c r="AN259" s="79"/>
      <c r="AO259" s="79"/>
      <c r="AP259" s="79"/>
      <c r="AQ259" s="79"/>
      <c r="AR259" s="65"/>
      <c r="AS259" s="65"/>
      <c r="AT259" s="65"/>
      <c r="AV259" s="273" t="str">
        <f>IF(学校コード="","",IF(OR(W259="",Z259="",AC259="",AF259=""),"未入力の項目があります。",IF(SUM(W259:AK259)&lt;&gt;授業担当教員数,"教員数の合計が授業を担当している教員数と一致していません。","")))</f>
        <v/>
      </c>
      <c r="AW259" s="274"/>
      <c r="AX259" s="274"/>
      <c r="AY259" s="274"/>
      <c r="AZ259" s="274"/>
      <c r="BA259" s="274"/>
      <c r="BB259" s="274"/>
      <c r="BC259" s="274"/>
      <c r="BD259" s="274"/>
      <c r="BE259" s="274"/>
      <c r="BF259" s="274"/>
      <c r="BG259" s="274"/>
      <c r="BH259" s="274"/>
      <c r="BI259" s="274"/>
      <c r="BJ259" s="274"/>
      <c r="BK259" s="274"/>
      <c r="BL259" s="274"/>
      <c r="BM259" s="274"/>
      <c r="BN259" s="274"/>
      <c r="BO259" s="274"/>
      <c r="BP259" s="274"/>
      <c r="BQ259" s="274"/>
      <c r="BR259" s="274"/>
      <c r="BS259" s="274"/>
      <c r="BT259" s="274"/>
    </row>
    <row r="260" spans="3:72" ht="48.75" customHeight="1" x14ac:dyDescent="0.15">
      <c r="C260" s="249" t="s">
        <v>224</v>
      </c>
      <c r="D260" s="250"/>
      <c r="E260" s="250"/>
      <c r="F260" s="250"/>
      <c r="G260" s="250"/>
      <c r="H260" s="250"/>
      <c r="I260" s="250"/>
      <c r="J260" s="250"/>
      <c r="K260" s="250"/>
      <c r="L260" s="250"/>
      <c r="M260" s="250"/>
      <c r="N260" s="250"/>
      <c r="O260" s="250"/>
      <c r="P260" s="250"/>
      <c r="Q260" s="250"/>
      <c r="R260" s="250"/>
      <c r="S260" s="250"/>
      <c r="T260" s="250"/>
      <c r="U260" s="250"/>
      <c r="V260" s="251"/>
      <c r="W260" s="252"/>
      <c r="X260" s="255"/>
      <c r="Y260" s="256"/>
      <c r="Z260" s="252"/>
      <c r="AA260" s="255"/>
      <c r="AB260" s="256"/>
      <c r="AC260" s="252"/>
      <c r="AD260" s="255"/>
      <c r="AE260" s="256"/>
      <c r="AF260" s="252"/>
      <c r="AG260" s="253"/>
      <c r="AH260" s="253"/>
      <c r="AI260" s="253"/>
      <c r="AJ260" s="255"/>
      <c r="AK260" s="256"/>
      <c r="AL260" s="79"/>
      <c r="AM260" s="79"/>
      <c r="AN260" s="79"/>
      <c r="AO260" s="79"/>
      <c r="AP260" s="79"/>
      <c r="AQ260" s="79"/>
      <c r="AR260" s="65"/>
      <c r="AS260" s="65"/>
      <c r="AT260" s="65"/>
      <c r="AV260" s="273" t="str">
        <f>IF(学校コード="","",IF(OR(W260="",Z260="",AC260="",AF260=""),"未入力の項目があります。",IF(SUM(W260:AK260)&lt;&gt;授業担当教員数,"教員数の合計が授業を担当している教員数と一致していません。","")))</f>
        <v/>
      </c>
      <c r="AW260" s="274"/>
      <c r="AX260" s="274"/>
      <c r="AY260" s="274"/>
      <c r="AZ260" s="274"/>
      <c r="BA260" s="274"/>
      <c r="BB260" s="274"/>
      <c r="BC260" s="274"/>
      <c r="BD260" s="274"/>
      <c r="BE260" s="274"/>
      <c r="BF260" s="274"/>
      <c r="BG260" s="274"/>
      <c r="BH260" s="274"/>
      <c r="BI260" s="274"/>
      <c r="BJ260" s="274"/>
      <c r="BK260" s="274"/>
      <c r="BL260" s="274"/>
      <c r="BM260" s="274"/>
      <c r="BN260" s="274"/>
      <c r="BO260" s="274"/>
      <c r="BP260" s="274"/>
      <c r="BQ260" s="274"/>
      <c r="BR260" s="274"/>
      <c r="BS260" s="274"/>
      <c r="BT260" s="274"/>
    </row>
    <row r="261" spans="3:72" ht="48.75" customHeight="1" x14ac:dyDescent="0.15">
      <c r="C261" s="249" t="s">
        <v>225</v>
      </c>
      <c r="D261" s="250"/>
      <c r="E261" s="250"/>
      <c r="F261" s="250"/>
      <c r="G261" s="250"/>
      <c r="H261" s="250"/>
      <c r="I261" s="250"/>
      <c r="J261" s="250"/>
      <c r="K261" s="250"/>
      <c r="L261" s="250"/>
      <c r="M261" s="250"/>
      <c r="N261" s="250"/>
      <c r="O261" s="250"/>
      <c r="P261" s="250"/>
      <c r="Q261" s="250"/>
      <c r="R261" s="250"/>
      <c r="S261" s="250"/>
      <c r="T261" s="250"/>
      <c r="U261" s="250"/>
      <c r="V261" s="251"/>
      <c r="W261" s="252"/>
      <c r="X261" s="255"/>
      <c r="Y261" s="256"/>
      <c r="Z261" s="252"/>
      <c r="AA261" s="255"/>
      <c r="AB261" s="256"/>
      <c r="AC261" s="252"/>
      <c r="AD261" s="255"/>
      <c r="AE261" s="256"/>
      <c r="AF261" s="252"/>
      <c r="AG261" s="253"/>
      <c r="AH261" s="253"/>
      <c r="AI261" s="253"/>
      <c r="AJ261" s="255"/>
      <c r="AK261" s="256"/>
      <c r="AL261" s="79"/>
      <c r="AM261" s="79"/>
      <c r="AN261" s="79"/>
      <c r="AO261" s="79"/>
      <c r="AP261" s="79"/>
      <c r="AQ261" s="79"/>
      <c r="AR261" s="65"/>
      <c r="AS261" s="65"/>
      <c r="AT261" s="65"/>
      <c r="AV261" s="273" t="str">
        <f>IF(学校コード="","",IF(OR(W261="",Z261="",AC261="",AF261=""),"未入力の項目があります。",IF(SUM(W261:AK261)&lt;&gt;授業担当教員数,"教員数の合計が授業を担当している教員数と一致していません。","")))</f>
        <v/>
      </c>
      <c r="AW261" s="274"/>
      <c r="AX261" s="274"/>
      <c r="AY261" s="274"/>
      <c r="AZ261" s="274"/>
      <c r="BA261" s="274"/>
      <c r="BB261" s="274"/>
      <c r="BC261" s="274"/>
      <c r="BD261" s="274"/>
      <c r="BE261" s="274"/>
      <c r="BF261" s="274"/>
      <c r="BG261" s="274"/>
      <c r="BH261" s="274"/>
      <c r="BI261" s="274"/>
      <c r="BJ261" s="274"/>
      <c r="BK261" s="274"/>
      <c r="BL261" s="274"/>
      <c r="BM261" s="274"/>
      <c r="BN261" s="274"/>
      <c r="BO261" s="274"/>
      <c r="BP261" s="274"/>
      <c r="BQ261" s="274"/>
      <c r="BR261" s="274"/>
      <c r="BS261" s="274"/>
      <c r="BT261" s="274"/>
    </row>
    <row r="262" spans="3:72" ht="13.35" customHeight="1" x14ac:dyDescent="0.15">
      <c r="C262" s="261" t="s">
        <v>226</v>
      </c>
      <c r="D262" s="262"/>
      <c r="E262" s="262"/>
      <c r="F262" s="262"/>
      <c r="G262" s="262"/>
      <c r="H262" s="262"/>
      <c r="I262" s="262"/>
      <c r="J262" s="262"/>
      <c r="K262" s="262"/>
      <c r="L262" s="262"/>
      <c r="M262" s="262"/>
      <c r="N262" s="262"/>
      <c r="O262" s="262"/>
      <c r="P262" s="262"/>
      <c r="Q262" s="262"/>
      <c r="R262" s="262"/>
      <c r="S262" s="262"/>
      <c r="T262" s="262"/>
      <c r="U262" s="262"/>
      <c r="V262" s="262"/>
      <c r="W262" s="262"/>
      <c r="X262" s="262"/>
      <c r="Y262" s="262"/>
      <c r="Z262" s="262"/>
      <c r="AA262" s="262"/>
      <c r="AB262" s="262"/>
      <c r="AC262" s="262"/>
      <c r="AD262" s="262"/>
      <c r="AE262" s="262"/>
      <c r="AF262" s="262"/>
      <c r="AG262" s="262"/>
      <c r="AH262" s="262"/>
      <c r="AI262" s="262"/>
      <c r="AJ262" s="262"/>
      <c r="AK262" s="263"/>
      <c r="AL262" s="79"/>
      <c r="AM262" s="79"/>
      <c r="AN262" s="79"/>
      <c r="AO262" s="79"/>
      <c r="AP262" s="79"/>
      <c r="AQ262" s="79"/>
      <c r="AR262" s="65"/>
      <c r="AS262" s="65"/>
      <c r="AT262" s="65"/>
      <c r="AV262" s="273"/>
      <c r="AW262" s="274"/>
      <c r="AX262" s="274"/>
      <c r="AY262" s="274"/>
      <c r="AZ262" s="274"/>
      <c r="BA262" s="274"/>
      <c r="BB262" s="274"/>
      <c r="BC262" s="274"/>
      <c r="BD262" s="274"/>
      <c r="BE262" s="274"/>
      <c r="BF262" s="274"/>
      <c r="BG262" s="274"/>
      <c r="BH262" s="274"/>
      <c r="BI262" s="274"/>
      <c r="BJ262" s="274"/>
      <c r="BK262" s="274"/>
      <c r="BL262" s="274"/>
      <c r="BM262" s="274"/>
      <c r="BN262" s="274"/>
      <c r="BO262" s="274"/>
      <c r="BP262" s="274"/>
      <c r="BQ262" s="274"/>
      <c r="BR262" s="274"/>
      <c r="BS262" s="274"/>
      <c r="BT262" s="274"/>
    </row>
    <row r="263" spans="3:72" ht="48.75" customHeight="1" x14ac:dyDescent="0.15">
      <c r="C263" s="249" t="s">
        <v>227</v>
      </c>
      <c r="D263" s="250"/>
      <c r="E263" s="250"/>
      <c r="F263" s="250"/>
      <c r="G263" s="250"/>
      <c r="H263" s="250"/>
      <c r="I263" s="250"/>
      <c r="J263" s="250"/>
      <c r="K263" s="250"/>
      <c r="L263" s="250"/>
      <c r="M263" s="250"/>
      <c r="N263" s="250"/>
      <c r="O263" s="250"/>
      <c r="P263" s="250"/>
      <c r="Q263" s="250"/>
      <c r="R263" s="250"/>
      <c r="S263" s="250"/>
      <c r="T263" s="250"/>
      <c r="U263" s="250"/>
      <c r="V263" s="251"/>
      <c r="W263" s="252"/>
      <c r="X263" s="255"/>
      <c r="Y263" s="256"/>
      <c r="Z263" s="252"/>
      <c r="AA263" s="255"/>
      <c r="AB263" s="256"/>
      <c r="AC263" s="252"/>
      <c r="AD263" s="255"/>
      <c r="AE263" s="256"/>
      <c r="AF263" s="252"/>
      <c r="AG263" s="253"/>
      <c r="AH263" s="253"/>
      <c r="AI263" s="253"/>
      <c r="AJ263" s="255"/>
      <c r="AK263" s="256"/>
      <c r="AL263" s="79"/>
      <c r="AM263" s="79"/>
      <c r="AN263" s="79"/>
      <c r="AO263" s="79"/>
      <c r="AP263" s="79"/>
      <c r="AQ263" s="79"/>
      <c r="AR263" s="65"/>
      <c r="AS263" s="65"/>
      <c r="AT263" s="65"/>
      <c r="AV263" s="273" t="str">
        <f>IF(学校コード="","",IF(OR(W263="",Z263="",AC263="",AF263=""),"未入力の項目があります。",IF(SUM(W263:AK263)&lt;&gt;授業担当教員数,"教員数の合計が授業を担当している教員数と一致していません。","")))</f>
        <v/>
      </c>
      <c r="AW263" s="274"/>
      <c r="AX263" s="274"/>
      <c r="AY263" s="274"/>
      <c r="AZ263" s="274"/>
      <c r="BA263" s="274"/>
      <c r="BB263" s="274"/>
      <c r="BC263" s="274"/>
      <c r="BD263" s="274"/>
      <c r="BE263" s="274"/>
      <c r="BF263" s="274"/>
      <c r="BG263" s="274"/>
      <c r="BH263" s="274"/>
      <c r="BI263" s="274"/>
      <c r="BJ263" s="274"/>
      <c r="BK263" s="274"/>
      <c r="BL263" s="274"/>
      <c r="BM263" s="274"/>
      <c r="BN263" s="274"/>
      <c r="BO263" s="274"/>
      <c r="BP263" s="274"/>
      <c r="BQ263" s="274"/>
      <c r="BR263" s="274"/>
      <c r="BS263" s="274"/>
      <c r="BT263" s="274"/>
    </row>
    <row r="264" spans="3:72" ht="48.75" customHeight="1" x14ac:dyDescent="0.15">
      <c r="C264" s="249" t="s">
        <v>228</v>
      </c>
      <c r="D264" s="250"/>
      <c r="E264" s="250"/>
      <c r="F264" s="250"/>
      <c r="G264" s="250"/>
      <c r="H264" s="250"/>
      <c r="I264" s="250"/>
      <c r="J264" s="250"/>
      <c r="K264" s="250"/>
      <c r="L264" s="250"/>
      <c r="M264" s="250"/>
      <c r="N264" s="250"/>
      <c r="O264" s="250"/>
      <c r="P264" s="250"/>
      <c r="Q264" s="250"/>
      <c r="R264" s="250"/>
      <c r="S264" s="250"/>
      <c r="T264" s="250"/>
      <c r="U264" s="250"/>
      <c r="V264" s="251"/>
      <c r="W264" s="252"/>
      <c r="X264" s="255"/>
      <c r="Y264" s="256"/>
      <c r="Z264" s="252"/>
      <c r="AA264" s="255"/>
      <c r="AB264" s="256"/>
      <c r="AC264" s="252"/>
      <c r="AD264" s="255"/>
      <c r="AE264" s="256"/>
      <c r="AF264" s="252"/>
      <c r="AG264" s="253"/>
      <c r="AH264" s="253"/>
      <c r="AI264" s="253"/>
      <c r="AJ264" s="255"/>
      <c r="AK264" s="256"/>
      <c r="AL264" s="79"/>
      <c r="AM264" s="79"/>
      <c r="AN264" s="79"/>
      <c r="AO264" s="79"/>
      <c r="AP264" s="79"/>
      <c r="AQ264" s="79"/>
      <c r="AR264" s="65"/>
      <c r="AS264" s="65"/>
      <c r="AT264" s="65"/>
      <c r="AV264" s="273" t="str">
        <f>IF(学校コード="","",IF(OR(W264="",Z264="",AC264="",AF264=""),"未入力の項目があります。",IF(SUM(W264:AK264)&lt;&gt;授業担当教員数,"教員数の合計が授業を担当している教員数と一致していません。","")))</f>
        <v/>
      </c>
      <c r="AW264" s="274"/>
      <c r="AX264" s="274"/>
      <c r="AY264" s="274"/>
      <c r="AZ264" s="274"/>
      <c r="BA264" s="274"/>
      <c r="BB264" s="274"/>
      <c r="BC264" s="274"/>
      <c r="BD264" s="274"/>
      <c r="BE264" s="274"/>
      <c r="BF264" s="274"/>
      <c r="BG264" s="274"/>
      <c r="BH264" s="274"/>
      <c r="BI264" s="274"/>
      <c r="BJ264" s="274"/>
      <c r="BK264" s="274"/>
      <c r="BL264" s="274"/>
      <c r="BM264" s="274"/>
      <c r="BN264" s="274"/>
      <c r="BO264" s="274"/>
      <c r="BP264" s="274"/>
      <c r="BQ264" s="274"/>
      <c r="BR264" s="274"/>
      <c r="BS264" s="274"/>
      <c r="BT264" s="274"/>
    </row>
    <row r="265" spans="3:72" ht="48.75" customHeight="1" x14ac:dyDescent="0.15">
      <c r="C265" s="249" t="s">
        <v>229</v>
      </c>
      <c r="D265" s="250"/>
      <c r="E265" s="250"/>
      <c r="F265" s="250"/>
      <c r="G265" s="250"/>
      <c r="H265" s="250"/>
      <c r="I265" s="250"/>
      <c r="J265" s="250"/>
      <c r="K265" s="250"/>
      <c r="L265" s="250"/>
      <c r="M265" s="250"/>
      <c r="N265" s="250"/>
      <c r="O265" s="250"/>
      <c r="P265" s="250"/>
      <c r="Q265" s="250"/>
      <c r="R265" s="250"/>
      <c r="S265" s="250"/>
      <c r="T265" s="250"/>
      <c r="U265" s="250"/>
      <c r="V265" s="251"/>
      <c r="W265" s="252"/>
      <c r="X265" s="255"/>
      <c r="Y265" s="256"/>
      <c r="Z265" s="252"/>
      <c r="AA265" s="255"/>
      <c r="AB265" s="256"/>
      <c r="AC265" s="252"/>
      <c r="AD265" s="255"/>
      <c r="AE265" s="256"/>
      <c r="AF265" s="252"/>
      <c r="AG265" s="253"/>
      <c r="AH265" s="253"/>
      <c r="AI265" s="253"/>
      <c r="AJ265" s="255"/>
      <c r="AK265" s="256"/>
      <c r="AL265" s="79"/>
      <c r="AM265" s="79"/>
      <c r="AN265" s="79"/>
      <c r="AO265" s="79"/>
      <c r="AP265" s="79"/>
      <c r="AQ265" s="79"/>
      <c r="AR265" s="65"/>
      <c r="AS265" s="65"/>
      <c r="AT265" s="65"/>
      <c r="AV265" s="273" t="str">
        <f>IF(学校コード="","",IF(OR(W265="",Z265="",AC265="",AF265=""),"未入力の項目があります。",IF(SUM(W265:AK265)&lt;&gt;授業担当教員数,"教員数の合計が授業を担当している教員数と一致していません。","")))</f>
        <v/>
      </c>
      <c r="AW265" s="274"/>
      <c r="AX265" s="274"/>
      <c r="AY265" s="274"/>
      <c r="AZ265" s="274"/>
      <c r="BA265" s="274"/>
      <c r="BB265" s="274"/>
      <c r="BC265" s="274"/>
      <c r="BD265" s="274"/>
      <c r="BE265" s="274"/>
      <c r="BF265" s="274"/>
      <c r="BG265" s="274"/>
      <c r="BH265" s="274"/>
      <c r="BI265" s="274"/>
      <c r="BJ265" s="274"/>
      <c r="BK265" s="274"/>
      <c r="BL265" s="274"/>
      <c r="BM265" s="274"/>
      <c r="BN265" s="274"/>
      <c r="BO265" s="274"/>
      <c r="BP265" s="274"/>
      <c r="BQ265" s="274"/>
      <c r="BR265" s="274"/>
      <c r="BS265" s="274"/>
      <c r="BT265" s="274"/>
    </row>
    <row r="266" spans="3:72" ht="48.75" customHeight="1" x14ac:dyDescent="0.15">
      <c r="C266" s="249" t="s">
        <v>230</v>
      </c>
      <c r="D266" s="250"/>
      <c r="E266" s="250"/>
      <c r="F266" s="250"/>
      <c r="G266" s="250"/>
      <c r="H266" s="250"/>
      <c r="I266" s="250"/>
      <c r="J266" s="250"/>
      <c r="K266" s="250"/>
      <c r="L266" s="250"/>
      <c r="M266" s="250"/>
      <c r="N266" s="250"/>
      <c r="O266" s="250"/>
      <c r="P266" s="250"/>
      <c r="Q266" s="264"/>
      <c r="R266" s="264"/>
      <c r="S266" s="264"/>
      <c r="T266" s="264"/>
      <c r="U266" s="264"/>
      <c r="V266" s="265"/>
      <c r="W266" s="252"/>
      <c r="X266" s="255"/>
      <c r="Y266" s="256"/>
      <c r="Z266" s="252"/>
      <c r="AA266" s="255"/>
      <c r="AB266" s="256"/>
      <c r="AC266" s="252"/>
      <c r="AD266" s="255"/>
      <c r="AE266" s="256"/>
      <c r="AF266" s="252"/>
      <c r="AG266" s="253"/>
      <c r="AH266" s="253"/>
      <c r="AI266" s="253"/>
      <c r="AJ266" s="255"/>
      <c r="AK266" s="256"/>
      <c r="AL266" s="79"/>
      <c r="AM266" s="79"/>
      <c r="AN266" s="79"/>
      <c r="AO266" s="79"/>
      <c r="AP266" s="79"/>
      <c r="AQ266" s="79"/>
      <c r="AR266" s="65"/>
      <c r="AS266" s="65"/>
      <c r="AT266" s="65"/>
      <c r="AV266" s="273" t="str">
        <f>IF(学校コード="","",IF(OR(W266="",Z266="",AC266="",AF266=""),"未入力の項目があります。",IF(SUM(W266:AK266)&lt;&gt;授業担当教員数,"教員数の合計が授業を担当している教員数と一致していません。","")))</f>
        <v/>
      </c>
      <c r="AW266" s="274"/>
      <c r="AX266" s="274"/>
      <c r="AY266" s="274"/>
      <c r="AZ266" s="274"/>
      <c r="BA266" s="274"/>
      <c r="BB266" s="274"/>
      <c r="BC266" s="274"/>
      <c r="BD266" s="274"/>
      <c r="BE266" s="274"/>
      <c r="BF266" s="274"/>
      <c r="BG266" s="274"/>
      <c r="BH266" s="274"/>
      <c r="BI266" s="274"/>
      <c r="BJ266" s="274"/>
      <c r="BK266" s="274"/>
      <c r="BL266" s="274"/>
      <c r="BM266" s="274"/>
      <c r="BN266" s="274"/>
      <c r="BO266" s="274"/>
      <c r="BP266" s="274"/>
      <c r="BQ266" s="274"/>
      <c r="BR266" s="274"/>
      <c r="BS266" s="274"/>
      <c r="BT266" s="274"/>
    </row>
    <row r="267" spans="3:72" ht="18.600000000000001" customHeight="1" x14ac:dyDescent="0.15">
      <c r="C267" s="249" t="s">
        <v>231</v>
      </c>
      <c r="D267" s="250"/>
      <c r="E267" s="250"/>
      <c r="F267" s="250"/>
      <c r="G267" s="250"/>
      <c r="H267" s="250"/>
      <c r="I267" s="250"/>
      <c r="J267" s="250"/>
      <c r="K267" s="250"/>
      <c r="L267" s="250"/>
      <c r="M267" s="250"/>
      <c r="N267" s="250"/>
      <c r="O267" s="250"/>
      <c r="P267" s="250"/>
      <c r="Q267" s="250"/>
      <c r="R267" s="250"/>
      <c r="S267" s="250"/>
      <c r="T267" s="250"/>
      <c r="U267" s="250"/>
      <c r="V267" s="250"/>
      <c r="W267" s="264"/>
      <c r="X267" s="264"/>
      <c r="Y267" s="264"/>
      <c r="Z267" s="264"/>
      <c r="AA267" s="264"/>
      <c r="AB267" s="264"/>
      <c r="AC267" s="264"/>
      <c r="AD267" s="264"/>
      <c r="AE267" s="264"/>
      <c r="AF267" s="264"/>
      <c r="AG267" s="264"/>
      <c r="AH267" s="264"/>
      <c r="AI267" s="264"/>
      <c r="AJ267" s="264"/>
      <c r="AK267" s="265"/>
      <c r="AL267" s="79"/>
      <c r="AM267" s="79"/>
      <c r="AN267" s="79"/>
      <c r="AO267" s="79"/>
      <c r="AP267" s="79"/>
      <c r="AQ267" s="79"/>
      <c r="AR267" s="65"/>
      <c r="AS267" s="65"/>
      <c r="AT267" s="65"/>
      <c r="AV267" s="273"/>
      <c r="AW267" s="274"/>
      <c r="AX267" s="274"/>
      <c r="AY267" s="274"/>
      <c r="AZ267" s="274"/>
      <c r="BA267" s="274"/>
      <c r="BB267" s="274"/>
      <c r="BC267" s="274"/>
      <c r="BD267" s="274"/>
      <c r="BE267" s="274"/>
      <c r="BF267" s="274"/>
      <c r="BG267" s="274"/>
      <c r="BH267" s="274"/>
      <c r="BI267" s="274"/>
      <c r="BJ267" s="274"/>
      <c r="BK267" s="274"/>
      <c r="BL267" s="274"/>
      <c r="BM267" s="274"/>
      <c r="BN267" s="274"/>
      <c r="BO267" s="274"/>
      <c r="BP267" s="274"/>
      <c r="BQ267" s="274"/>
      <c r="BR267" s="274"/>
      <c r="BS267" s="274"/>
      <c r="BT267" s="274"/>
    </row>
    <row r="268" spans="3:72" ht="48.75" customHeight="1" x14ac:dyDescent="0.15">
      <c r="C268" s="249" t="s">
        <v>232</v>
      </c>
      <c r="D268" s="250"/>
      <c r="E268" s="250"/>
      <c r="F268" s="250"/>
      <c r="G268" s="250"/>
      <c r="H268" s="250"/>
      <c r="I268" s="250"/>
      <c r="J268" s="250"/>
      <c r="K268" s="250"/>
      <c r="L268" s="250"/>
      <c r="M268" s="250"/>
      <c r="N268" s="250"/>
      <c r="O268" s="250"/>
      <c r="P268" s="250"/>
      <c r="Q268" s="264"/>
      <c r="R268" s="264"/>
      <c r="S268" s="264"/>
      <c r="T268" s="264"/>
      <c r="U268" s="264"/>
      <c r="V268" s="265"/>
      <c r="W268" s="252"/>
      <c r="X268" s="255"/>
      <c r="Y268" s="256"/>
      <c r="Z268" s="252"/>
      <c r="AA268" s="255"/>
      <c r="AB268" s="256"/>
      <c r="AC268" s="252"/>
      <c r="AD268" s="255"/>
      <c r="AE268" s="256"/>
      <c r="AF268" s="252"/>
      <c r="AG268" s="253"/>
      <c r="AH268" s="253"/>
      <c r="AI268" s="253"/>
      <c r="AJ268" s="255"/>
      <c r="AK268" s="256"/>
      <c r="AL268" s="79"/>
      <c r="AM268" s="79"/>
      <c r="AN268" s="79"/>
      <c r="AO268" s="79"/>
      <c r="AP268" s="79"/>
      <c r="AQ268" s="79"/>
      <c r="AR268" s="65"/>
      <c r="AS268" s="65"/>
      <c r="AT268" s="65"/>
      <c r="AV268" s="273" t="str">
        <f>IF(学校コード="","",IF(OR(W268="",Z268="",AC268="",AF268=""),"未入力の項目があります。",IF(SUM(W268:AK268)&lt;&gt;授業担当教員数,"教員数の合計が授業を担当している教員数と一致していません。","")))</f>
        <v/>
      </c>
      <c r="AW268" s="274"/>
      <c r="AX268" s="274"/>
      <c r="AY268" s="274"/>
      <c r="AZ268" s="274"/>
      <c r="BA268" s="274"/>
      <c r="BB268" s="274"/>
      <c r="BC268" s="274"/>
      <c r="BD268" s="274"/>
      <c r="BE268" s="274"/>
      <c r="BF268" s="274"/>
      <c r="BG268" s="274"/>
      <c r="BH268" s="274"/>
      <c r="BI268" s="274"/>
      <c r="BJ268" s="274"/>
      <c r="BK268" s="274"/>
      <c r="BL268" s="274"/>
      <c r="BM268" s="274"/>
      <c r="BN268" s="274"/>
      <c r="BO268" s="274"/>
      <c r="BP268" s="274"/>
      <c r="BQ268" s="274"/>
      <c r="BR268" s="274"/>
      <c r="BS268" s="274"/>
      <c r="BT268" s="274"/>
    </row>
    <row r="269" spans="3:72" ht="48.75" customHeight="1" x14ac:dyDescent="0.15">
      <c r="C269" s="249" t="s">
        <v>233</v>
      </c>
      <c r="D269" s="250"/>
      <c r="E269" s="250"/>
      <c r="F269" s="250"/>
      <c r="G269" s="250"/>
      <c r="H269" s="250"/>
      <c r="I269" s="250"/>
      <c r="J269" s="250"/>
      <c r="K269" s="250"/>
      <c r="L269" s="250"/>
      <c r="M269" s="250"/>
      <c r="N269" s="250"/>
      <c r="O269" s="250"/>
      <c r="P269" s="250"/>
      <c r="Q269" s="264"/>
      <c r="R269" s="264"/>
      <c r="S269" s="264"/>
      <c r="T269" s="264"/>
      <c r="U269" s="264"/>
      <c r="V269" s="265"/>
      <c r="W269" s="252"/>
      <c r="X269" s="255"/>
      <c r="Y269" s="256"/>
      <c r="Z269" s="252"/>
      <c r="AA269" s="255"/>
      <c r="AB269" s="256"/>
      <c r="AC269" s="252"/>
      <c r="AD269" s="255"/>
      <c r="AE269" s="256"/>
      <c r="AF269" s="252"/>
      <c r="AG269" s="253"/>
      <c r="AH269" s="253"/>
      <c r="AI269" s="253"/>
      <c r="AJ269" s="255"/>
      <c r="AK269" s="256"/>
      <c r="AL269" s="79"/>
      <c r="AM269" s="79"/>
      <c r="AN269" s="79"/>
      <c r="AO269" s="79"/>
      <c r="AP269" s="79"/>
      <c r="AQ269" s="79"/>
      <c r="AR269" s="65"/>
      <c r="AS269" s="65"/>
      <c r="AT269" s="65"/>
      <c r="AV269" s="273" t="str">
        <f>IF(学校コード="","",IF(OR(W269="",Z269="",AC269="",AF269=""),"未入力の項目があります。",IF(SUM(W269:AK269)&lt;&gt;授業担当教員数,"教員数の合計が授業を担当している教員数と一致していません。","")))</f>
        <v/>
      </c>
      <c r="AW269" s="274"/>
      <c r="AX269" s="274"/>
      <c r="AY269" s="274"/>
      <c r="AZ269" s="274"/>
      <c r="BA269" s="274"/>
      <c r="BB269" s="274"/>
      <c r="BC269" s="274"/>
      <c r="BD269" s="274"/>
      <c r="BE269" s="274"/>
      <c r="BF269" s="274"/>
      <c r="BG269" s="274"/>
      <c r="BH269" s="274"/>
      <c r="BI269" s="274"/>
      <c r="BJ269" s="274"/>
      <c r="BK269" s="274"/>
      <c r="BL269" s="274"/>
      <c r="BM269" s="274"/>
      <c r="BN269" s="274"/>
      <c r="BO269" s="274"/>
      <c r="BP269" s="274"/>
      <c r="BQ269" s="274"/>
      <c r="BR269" s="274"/>
      <c r="BS269" s="274"/>
      <c r="BT269" s="274"/>
    </row>
    <row r="270" spans="3:72" ht="48.75" customHeight="1" x14ac:dyDescent="0.15">
      <c r="C270" s="249" t="s">
        <v>234</v>
      </c>
      <c r="D270" s="250"/>
      <c r="E270" s="250"/>
      <c r="F270" s="250"/>
      <c r="G270" s="250"/>
      <c r="H270" s="250"/>
      <c r="I270" s="250"/>
      <c r="J270" s="250"/>
      <c r="K270" s="250"/>
      <c r="L270" s="250"/>
      <c r="M270" s="250"/>
      <c r="N270" s="250"/>
      <c r="O270" s="250"/>
      <c r="P270" s="250"/>
      <c r="Q270" s="264"/>
      <c r="R270" s="264"/>
      <c r="S270" s="264"/>
      <c r="T270" s="264"/>
      <c r="U270" s="264"/>
      <c r="V270" s="265"/>
      <c r="W270" s="252"/>
      <c r="X270" s="255"/>
      <c r="Y270" s="256"/>
      <c r="Z270" s="252"/>
      <c r="AA270" s="255"/>
      <c r="AB270" s="256"/>
      <c r="AC270" s="252"/>
      <c r="AD270" s="255"/>
      <c r="AE270" s="256"/>
      <c r="AF270" s="252"/>
      <c r="AG270" s="253"/>
      <c r="AH270" s="253"/>
      <c r="AI270" s="253"/>
      <c r="AJ270" s="255"/>
      <c r="AK270" s="256"/>
      <c r="AL270" s="79"/>
      <c r="AM270" s="79"/>
      <c r="AN270" s="79"/>
      <c r="AO270" s="79"/>
      <c r="AP270" s="79"/>
      <c r="AQ270" s="79"/>
      <c r="AR270" s="65"/>
      <c r="AS270" s="65"/>
      <c r="AT270" s="65"/>
      <c r="AV270" s="273" t="str">
        <f>IF(学校コード="","",IF(OR(W270="",Z270="",AC270="",AF270=""),"未入力の項目があります。",IF(SUM(W270:AK270)&lt;&gt;授業担当教員数,"教員数の合計が授業を担当している教員数と一致していません。","")))</f>
        <v/>
      </c>
      <c r="AW270" s="274"/>
      <c r="AX270" s="274"/>
      <c r="AY270" s="274"/>
      <c r="AZ270" s="274"/>
      <c r="BA270" s="274"/>
      <c r="BB270" s="274"/>
      <c r="BC270" s="274"/>
      <c r="BD270" s="274"/>
      <c r="BE270" s="274"/>
      <c r="BF270" s="274"/>
      <c r="BG270" s="274"/>
      <c r="BH270" s="274"/>
      <c r="BI270" s="274"/>
      <c r="BJ270" s="274"/>
      <c r="BK270" s="274"/>
      <c r="BL270" s="274"/>
      <c r="BM270" s="274"/>
      <c r="BN270" s="274"/>
      <c r="BO270" s="274"/>
      <c r="BP270" s="274"/>
      <c r="BQ270" s="274"/>
      <c r="BR270" s="274"/>
      <c r="BS270" s="274"/>
      <c r="BT270" s="274"/>
    </row>
    <row r="271" spans="3:72" ht="48.75" customHeight="1" x14ac:dyDescent="0.15">
      <c r="C271" s="249" t="s">
        <v>235</v>
      </c>
      <c r="D271" s="250"/>
      <c r="E271" s="250"/>
      <c r="F271" s="250"/>
      <c r="G271" s="250"/>
      <c r="H271" s="250"/>
      <c r="I271" s="250"/>
      <c r="J271" s="250"/>
      <c r="K271" s="250"/>
      <c r="L271" s="250"/>
      <c r="M271" s="250"/>
      <c r="N271" s="250"/>
      <c r="O271" s="250"/>
      <c r="P271" s="250"/>
      <c r="Q271" s="264"/>
      <c r="R271" s="264"/>
      <c r="S271" s="264"/>
      <c r="T271" s="264"/>
      <c r="U271" s="264"/>
      <c r="V271" s="265"/>
      <c r="W271" s="252"/>
      <c r="X271" s="255"/>
      <c r="Y271" s="256"/>
      <c r="Z271" s="252"/>
      <c r="AA271" s="255"/>
      <c r="AB271" s="256"/>
      <c r="AC271" s="252"/>
      <c r="AD271" s="255"/>
      <c r="AE271" s="256"/>
      <c r="AF271" s="252"/>
      <c r="AG271" s="253"/>
      <c r="AH271" s="253"/>
      <c r="AI271" s="253"/>
      <c r="AJ271" s="255"/>
      <c r="AK271" s="256"/>
      <c r="AL271" s="79"/>
      <c r="AM271" s="79"/>
      <c r="AN271" s="79"/>
      <c r="AO271" s="79"/>
      <c r="AP271" s="79"/>
      <c r="AQ271" s="79"/>
      <c r="AR271" s="65"/>
      <c r="AS271" s="65"/>
      <c r="AT271" s="65"/>
      <c r="AV271" s="273" t="str">
        <f>IF(学校コード="","",IF(OR(W271="",Z271="",AC271="",AF271=""),"未入力の項目があります。",IF(SUM(W271:AK271)&lt;&gt;授業担当教員数,"教員数の合計が授業を担当している教員数と一致していません。","")))</f>
        <v/>
      </c>
      <c r="AW271" s="274"/>
      <c r="AX271" s="274"/>
      <c r="AY271" s="274"/>
      <c r="AZ271" s="274"/>
      <c r="BA271" s="274"/>
      <c r="BB271" s="274"/>
      <c r="BC271" s="274"/>
      <c r="BD271" s="274"/>
      <c r="BE271" s="274"/>
      <c r="BF271" s="274"/>
      <c r="BG271" s="274"/>
      <c r="BH271" s="274"/>
      <c r="BI271" s="274"/>
      <c r="BJ271" s="274"/>
      <c r="BK271" s="274"/>
      <c r="BL271" s="274"/>
      <c r="BM271" s="274"/>
      <c r="BN271" s="274"/>
      <c r="BO271" s="274"/>
      <c r="BP271" s="274"/>
      <c r="BQ271" s="274"/>
      <c r="BR271" s="274"/>
      <c r="BS271" s="274"/>
      <c r="BT271" s="274"/>
    </row>
    <row r="272" spans="3:72" ht="18.600000000000001" customHeight="1" x14ac:dyDescent="0.15">
      <c r="AR272" s="65"/>
      <c r="AS272" s="65"/>
      <c r="AT272" s="65"/>
      <c r="AV272" s="273"/>
      <c r="AW272" s="274"/>
      <c r="AX272" s="274"/>
      <c r="AY272" s="274"/>
      <c r="AZ272" s="274"/>
      <c r="BA272" s="274"/>
      <c r="BB272" s="274"/>
      <c r="BC272" s="274"/>
      <c r="BD272" s="274"/>
      <c r="BE272" s="274"/>
      <c r="BF272" s="274"/>
      <c r="BG272" s="274"/>
      <c r="BH272" s="274"/>
      <c r="BI272" s="274"/>
      <c r="BJ272" s="274"/>
      <c r="BK272" s="274"/>
      <c r="BL272" s="274"/>
      <c r="BM272" s="274"/>
      <c r="BN272" s="274"/>
      <c r="BO272" s="274"/>
      <c r="BP272" s="274"/>
      <c r="BQ272" s="274"/>
      <c r="BR272" s="274"/>
      <c r="BS272" s="274"/>
      <c r="BT272" s="274"/>
    </row>
    <row r="273" spans="2:72" ht="18.600000000000001" customHeight="1" x14ac:dyDescent="0.15">
      <c r="AJ273" s="65"/>
      <c r="AK273" s="65"/>
      <c r="AL273" s="65"/>
      <c r="AM273" s="65"/>
      <c r="AN273" s="65"/>
      <c r="AO273" s="65"/>
      <c r="AP273" s="65"/>
      <c r="AQ273" s="65"/>
      <c r="AR273" s="65"/>
      <c r="AS273" s="65"/>
      <c r="AT273" s="34"/>
      <c r="AV273" s="273"/>
      <c r="AW273" s="274"/>
      <c r="AX273" s="274"/>
      <c r="AY273" s="274"/>
      <c r="AZ273" s="274"/>
      <c r="BA273" s="274"/>
      <c r="BB273" s="274"/>
      <c r="BC273" s="274"/>
      <c r="BD273" s="274"/>
      <c r="BE273" s="274"/>
      <c r="BF273" s="274"/>
      <c r="BG273" s="274"/>
      <c r="BH273" s="274"/>
      <c r="BI273" s="274"/>
      <c r="BJ273" s="274"/>
      <c r="BK273" s="274"/>
      <c r="BL273" s="274"/>
      <c r="BM273" s="274"/>
      <c r="BN273" s="274"/>
      <c r="BO273" s="274"/>
      <c r="BP273" s="274"/>
      <c r="BQ273" s="274"/>
      <c r="BR273" s="274"/>
      <c r="BS273" s="274"/>
      <c r="BT273" s="274"/>
    </row>
    <row r="274" spans="2:72" ht="18.600000000000001" customHeight="1" x14ac:dyDescent="0.15">
      <c r="C274" t="s">
        <v>236</v>
      </c>
      <c r="AJ274" s="65"/>
      <c r="AK274" s="65"/>
      <c r="AL274" s="65"/>
      <c r="AM274" s="65"/>
      <c r="AN274" s="65"/>
      <c r="AO274" s="65"/>
      <c r="AP274" s="65"/>
      <c r="AQ274" s="65"/>
      <c r="AR274" s="65"/>
      <c r="AS274" s="65"/>
      <c r="AT274" s="65"/>
      <c r="AV274" s="273"/>
      <c r="AW274" s="274"/>
      <c r="AX274" s="274"/>
      <c r="AY274" s="274"/>
      <c r="AZ274" s="274"/>
      <c r="BA274" s="274"/>
      <c r="BB274" s="274"/>
      <c r="BC274" s="274"/>
      <c r="BD274" s="274"/>
      <c r="BE274" s="274"/>
      <c r="BF274" s="274"/>
      <c r="BG274" s="274"/>
      <c r="BH274" s="274"/>
      <c r="BI274" s="274"/>
      <c r="BJ274" s="274"/>
      <c r="BK274" s="274"/>
      <c r="BL274" s="274"/>
      <c r="BM274" s="274"/>
      <c r="BN274" s="274"/>
      <c r="BO274" s="274"/>
      <c r="BP274" s="274"/>
      <c r="BQ274" s="274"/>
      <c r="BR274" s="274"/>
      <c r="BS274" s="274"/>
      <c r="BT274" s="274"/>
    </row>
    <row r="275" spans="2:72" ht="18.600000000000001" customHeight="1" x14ac:dyDescent="0.15">
      <c r="C275" t="s">
        <v>10</v>
      </c>
      <c r="E275" t="s">
        <v>237</v>
      </c>
      <c r="AJ275" s="65"/>
      <c r="AK275" s="65"/>
      <c r="AL275" s="65"/>
      <c r="AM275" s="65"/>
      <c r="AN275" s="65"/>
      <c r="AO275" s="65"/>
      <c r="AP275" s="65"/>
      <c r="AQ275" s="65"/>
      <c r="AR275" s="65"/>
      <c r="AS275" s="65"/>
      <c r="AT275" s="65"/>
      <c r="AV275" s="273"/>
      <c r="AW275" s="274"/>
      <c r="AX275" s="274"/>
      <c r="AY275" s="274"/>
      <c r="AZ275" s="274"/>
      <c r="BA275" s="274"/>
      <c r="BB275" s="274"/>
      <c r="BC275" s="274"/>
      <c r="BD275" s="274"/>
      <c r="BE275" s="274"/>
      <c r="BF275" s="274"/>
      <c r="BG275" s="274"/>
      <c r="BH275" s="274"/>
      <c r="BI275" s="274"/>
      <c r="BJ275" s="274"/>
      <c r="BK275" s="274"/>
      <c r="BL275" s="274"/>
      <c r="BM275" s="274"/>
      <c r="BN275" s="274"/>
      <c r="BO275" s="274"/>
      <c r="BP275" s="274"/>
      <c r="BQ275" s="274"/>
      <c r="BR275" s="274"/>
      <c r="BS275" s="274"/>
      <c r="BT275" s="274"/>
    </row>
    <row r="276" spans="2:72" ht="18.600000000000001" customHeight="1" x14ac:dyDescent="0.15">
      <c r="E276" t="s">
        <v>238</v>
      </c>
      <c r="AJ276" s="65"/>
      <c r="AK276" s="65"/>
      <c r="AL276" s="65"/>
      <c r="AM276" s="65"/>
      <c r="AN276" s="65"/>
      <c r="AO276" s="65"/>
      <c r="AP276" s="65"/>
      <c r="AQ276" s="65"/>
      <c r="AR276" s="65"/>
      <c r="AS276" s="65"/>
      <c r="AT276" s="65"/>
      <c r="AV276" s="273"/>
      <c r="AW276" s="274"/>
      <c r="AX276" s="274"/>
      <c r="AY276" s="274"/>
      <c r="AZ276" s="274"/>
      <c r="BA276" s="274"/>
      <c r="BB276" s="274"/>
      <c r="BC276" s="274"/>
      <c r="BD276" s="274"/>
      <c r="BE276" s="274"/>
      <c r="BF276" s="274"/>
      <c r="BG276" s="274"/>
      <c r="BH276" s="274"/>
      <c r="BI276" s="274"/>
      <c r="BJ276" s="274"/>
      <c r="BK276" s="274"/>
      <c r="BL276" s="274"/>
      <c r="BM276" s="274"/>
      <c r="BN276" s="274"/>
      <c r="BO276" s="274"/>
      <c r="BP276" s="274"/>
      <c r="BQ276" s="274"/>
      <c r="BR276" s="274"/>
      <c r="BS276" s="274"/>
      <c r="BT276" s="274"/>
    </row>
    <row r="277" spans="2:72" ht="18.600000000000001" customHeight="1" x14ac:dyDescent="0.15">
      <c r="C277" s="65" t="s">
        <v>10</v>
      </c>
      <c r="D277" s="65"/>
      <c r="E277" s="65" t="s">
        <v>239</v>
      </c>
      <c r="F277" s="65"/>
      <c r="G277" s="65"/>
      <c r="H277" s="65"/>
      <c r="I277" s="65"/>
      <c r="J277" s="65"/>
      <c r="K277" s="65"/>
      <c r="L277" s="65"/>
      <c r="M277" s="65"/>
      <c r="N277" s="65"/>
      <c r="O277" s="65"/>
      <c r="P277" s="65"/>
      <c r="Q277" s="65"/>
      <c r="R277" s="65"/>
      <c r="S277" s="65"/>
      <c r="T277" s="65"/>
      <c r="U277" s="65"/>
      <c r="V277" s="65"/>
      <c r="W277" s="65"/>
      <c r="X277" s="65"/>
      <c r="Y277" s="65"/>
      <c r="Z277" s="65"/>
      <c r="AA277" s="65"/>
      <c r="AB277" s="65"/>
      <c r="AC277" s="65"/>
      <c r="AD277" s="65"/>
      <c r="AE277" s="65"/>
      <c r="AF277" s="65"/>
      <c r="AG277" s="65"/>
      <c r="AH277" s="65"/>
      <c r="AI277" s="65"/>
      <c r="AJ277" s="65"/>
      <c r="AK277" s="65"/>
      <c r="AL277" s="65"/>
      <c r="AM277" s="65"/>
      <c r="AN277" s="65"/>
      <c r="AP277" s="65"/>
      <c r="AQ277" s="65"/>
      <c r="AR277" s="65"/>
      <c r="AS277" s="65"/>
      <c r="AV277" s="273"/>
      <c r="AW277" s="274"/>
      <c r="AX277" s="274"/>
      <c r="AY277" s="274"/>
      <c r="AZ277" s="274"/>
      <c r="BA277" s="274"/>
      <c r="BB277" s="274"/>
      <c r="BC277" s="274"/>
      <c r="BD277" s="274"/>
      <c r="BE277" s="274"/>
      <c r="BF277" s="274"/>
      <c r="BG277" s="274"/>
      <c r="BH277" s="274"/>
      <c r="BI277" s="274"/>
      <c r="BJ277" s="274"/>
      <c r="BK277" s="274"/>
      <c r="BL277" s="274"/>
      <c r="BM277" s="274"/>
      <c r="BN277" s="274"/>
      <c r="BO277" s="274"/>
      <c r="BP277" s="274"/>
      <c r="BQ277" s="274"/>
      <c r="BR277" s="274"/>
      <c r="BS277" s="274"/>
      <c r="BT277" s="274"/>
    </row>
    <row r="278" spans="2:72" ht="18.600000000000001" customHeight="1" x14ac:dyDescent="0.15">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c r="AA278" s="116"/>
      <c r="AB278" s="116"/>
      <c r="AC278" s="116"/>
      <c r="AD278" s="116"/>
      <c r="AE278" s="116"/>
      <c r="AF278" s="116"/>
      <c r="AV278" s="273"/>
      <c r="AW278" s="274"/>
      <c r="AX278" s="274"/>
      <c r="AY278" s="274"/>
      <c r="AZ278" s="274"/>
      <c r="BA278" s="274"/>
      <c r="BB278" s="274"/>
      <c r="BC278" s="274"/>
      <c r="BD278" s="274"/>
      <c r="BE278" s="274"/>
      <c r="BF278" s="274"/>
      <c r="BG278" s="274"/>
      <c r="BH278" s="274"/>
      <c r="BI278" s="274"/>
      <c r="BJ278" s="274"/>
      <c r="BK278" s="274"/>
      <c r="BL278" s="274"/>
      <c r="BM278" s="274"/>
      <c r="BN278" s="274"/>
      <c r="BO278" s="274"/>
      <c r="BP278" s="274"/>
      <c r="BQ278" s="274"/>
      <c r="BR278" s="274"/>
      <c r="BS278" s="274"/>
      <c r="BT278" s="274"/>
    </row>
    <row r="279" spans="2:72" ht="18.600000000000001" customHeight="1" x14ac:dyDescent="0.15">
      <c r="B279" s="15" t="s">
        <v>5</v>
      </c>
      <c r="C279" s="66">
        <v>2</v>
      </c>
      <c r="D279" t="s">
        <v>15</v>
      </c>
      <c r="E279" s="117" t="s">
        <v>240</v>
      </c>
      <c r="F279" s="117"/>
      <c r="G279" s="117"/>
      <c r="H279" s="117"/>
      <c r="I279" s="117"/>
      <c r="J279" s="117"/>
      <c r="AV279" s="273"/>
      <c r="AW279" s="274"/>
      <c r="AX279" s="274"/>
      <c r="AY279" s="274"/>
      <c r="AZ279" s="274"/>
      <c r="BA279" s="274"/>
      <c r="BB279" s="274"/>
      <c r="BC279" s="274"/>
      <c r="BD279" s="274"/>
      <c r="BE279" s="274"/>
      <c r="BF279" s="274"/>
      <c r="BG279" s="274"/>
      <c r="BH279" s="274"/>
      <c r="BI279" s="274"/>
      <c r="BJ279" s="274"/>
      <c r="BK279" s="274"/>
      <c r="BL279" s="274"/>
      <c r="BM279" s="274"/>
      <c r="BN279" s="274"/>
      <c r="BO279" s="274"/>
      <c r="BP279" s="274"/>
      <c r="BQ279" s="274"/>
      <c r="BR279" s="274"/>
      <c r="BS279" s="274"/>
      <c r="BT279" s="274"/>
    </row>
    <row r="280" spans="2:72" ht="18.600000000000001" customHeight="1" x14ac:dyDescent="0.15">
      <c r="E280" t="s">
        <v>241</v>
      </c>
      <c r="AJ280" s="62"/>
      <c r="AK280" s="62"/>
      <c r="AL280" s="62"/>
      <c r="AM280" s="62"/>
      <c r="AN280" s="62"/>
      <c r="AO280" s="62"/>
      <c r="AP280" s="62"/>
      <c r="AQ280" s="62"/>
      <c r="AR280" s="62"/>
      <c r="AS280" s="62"/>
      <c r="AV280" s="273"/>
      <c r="AW280" s="274"/>
      <c r="AX280" s="274"/>
      <c r="AY280" s="274"/>
      <c r="AZ280" s="274"/>
      <c r="BA280" s="274"/>
      <c r="BB280" s="274"/>
      <c r="BC280" s="274"/>
      <c r="BD280" s="274"/>
      <c r="BE280" s="274"/>
      <c r="BF280" s="274"/>
      <c r="BG280" s="274"/>
      <c r="BH280" s="274"/>
      <c r="BI280" s="274"/>
      <c r="BJ280" s="274"/>
      <c r="BK280" s="274"/>
      <c r="BL280" s="274"/>
      <c r="BM280" s="274"/>
      <c r="BN280" s="274"/>
      <c r="BO280" s="274"/>
      <c r="BP280" s="274"/>
      <c r="BQ280" s="274"/>
      <c r="BR280" s="274"/>
      <c r="BS280" s="274"/>
      <c r="BT280" s="274"/>
    </row>
    <row r="281" spans="2:72" ht="18.600000000000001" customHeight="1" x14ac:dyDescent="0.15">
      <c r="AJ281" s="62"/>
      <c r="AK281" s="62"/>
      <c r="AL281" s="62"/>
      <c r="AM281" s="62"/>
      <c r="AN281" s="62"/>
      <c r="AO281" s="62"/>
      <c r="AP281" s="62"/>
      <c r="AQ281" s="62"/>
      <c r="AR281" s="62"/>
      <c r="AS281" s="62"/>
      <c r="AV281" s="273"/>
      <c r="AW281" s="274"/>
      <c r="AX281" s="274"/>
      <c r="AY281" s="274"/>
      <c r="AZ281" s="274"/>
      <c r="BA281" s="274"/>
      <c r="BB281" s="274"/>
      <c r="BC281" s="274"/>
      <c r="BD281" s="274"/>
      <c r="BE281" s="274"/>
      <c r="BF281" s="274"/>
      <c r="BG281" s="274"/>
      <c r="BH281" s="274"/>
      <c r="BI281" s="274"/>
      <c r="BJ281" s="274"/>
      <c r="BK281" s="274"/>
      <c r="BL281" s="274"/>
      <c r="BM281" s="274"/>
      <c r="BN281" s="274"/>
      <c r="BO281" s="274"/>
      <c r="BP281" s="274"/>
      <c r="BQ281" s="274"/>
      <c r="BR281" s="274"/>
      <c r="BS281" s="274"/>
      <c r="BT281" s="274"/>
    </row>
    <row r="282" spans="2:72" ht="18.600000000000001" customHeight="1" x14ac:dyDescent="0.15">
      <c r="E282" s="117"/>
      <c r="F282" s="117"/>
      <c r="G282" s="117"/>
      <c r="H282" s="117"/>
      <c r="I282" s="117"/>
      <c r="J282" s="117"/>
      <c r="K282" s="117"/>
      <c r="L282" s="117"/>
      <c r="M282" s="117"/>
      <c r="N282" s="117"/>
      <c r="O282" s="117"/>
      <c r="AA282" t="s">
        <v>21</v>
      </c>
      <c r="AB282" s="15" t="s">
        <v>5</v>
      </c>
      <c r="AC282" s="271"/>
      <c r="AD282" s="272"/>
      <c r="AE282" s="62" t="s">
        <v>98</v>
      </c>
      <c r="AF282" t="s">
        <v>242</v>
      </c>
      <c r="AV282" s="273" t="str">
        <f>IF(AND(学校コード&lt;&gt;"",E_1=""),"未入力",IF(E_1&gt;授業担当教員数,"授業を担当している教員数を超えています。",""))</f>
        <v/>
      </c>
      <c r="AW282" s="274"/>
      <c r="AX282" s="274"/>
      <c r="AY282" s="274"/>
      <c r="AZ282" s="274"/>
      <c r="BA282" s="274"/>
      <c r="BB282" s="274"/>
      <c r="BC282" s="274"/>
      <c r="BD282" s="274"/>
      <c r="BE282" s="274"/>
      <c r="BF282" s="274"/>
      <c r="BG282" s="274"/>
      <c r="BH282" s="274"/>
      <c r="BI282" s="274"/>
      <c r="BJ282" s="274"/>
      <c r="BK282" s="274"/>
      <c r="BL282" s="274"/>
      <c r="BM282" s="274"/>
      <c r="BN282" s="274"/>
      <c r="BO282" s="274"/>
      <c r="BP282" s="274"/>
      <c r="BQ282" s="274"/>
      <c r="BR282" s="274"/>
      <c r="BS282" s="274"/>
      <c r="BT282" s="274"/>
    </row>
    <row r="283" spans="2:72" ht="18.600000000000001" customHeight="1" x14ac:dyDescent="0.15">
      <c r="AV283" s="273"/>
      <c r="AW283" s="274"/>
      <c r="AX283" s="274"/>
      <c r="AY283" s="274"/>
      <c r="AZ283" s="274"/>
      <c r="BA283" s="274"/>
      <c r="BB283" s="274"/>
      <c r="BC283" s="274"/>
      <c r="BD283" s="274"/>
      <c r="BE283" s="274"/>
      <c r="BF283" s="274"/>
      <c r="BG283" s="274"/>
      <c r="BH283" s="274"/>
      <c r="BI283" s="274"/>
      <c r="BJ283" s="274"/>
      <c r="BK283" s="274"/>
      <c r="BL283" s="274"/>
      <c r="BM283" s="274"/>
      <c r="BN283" s="274"/>
      <c r="BO283" s="274"/>
      <c r="BP283" s="274"/>
      <c r="BQ283" s="274"/>
      <c r="BR283" s="274"/>
      <c r="BS283" s="274"/>
      <c r="BT283" s="274"/>
    </row>
    <row r="284" spans="2:72" ht="18.600000000000001" customHeight="1" x14ac:dyDescent="0.15">
      <c r="C284" t="s">
        <v>10</v>
      </c>
      <c r="E284" s="267" t="s">
        <v>243</v>
      </c>
      <c r="F284" s="267"/>
      <c r="G284" s="267"/>
      <c r="H284" s="267"/>
      <c r="I284" s="267"/>
      <c r="J284" s="267"/>
      <c r="K284" s="267"/>
      <c r="L284" s="267"/>
      <c r="M284" s="267"/>
      <c r="N284" s="267"/>
      <c r="O284" s="267"/>
      <c r="P284" s="267"/>
      <c r="Q284" s="267"/>
      <c r="R284" s="267"/>
      <c r="S284" s="267"/>
      <c r="T284" s="267"/>
      <c r="U284" s="267"/>
      <c r="V284" s="267"/>
      <c r="W284" s="267"/>
      <c r="X284" s="267"/>
      <c r="Y284" s="267"/>
      <c r="Z284" s="267"/>
      <c r="AA284" s="267"/>
      <c r="AB284" s="267"/>
      <c r="AC284" s="268"/>
      <c r="AD284" s="267"/>
      <c r="AE284" s="267"/>
      <c r="AF284" s="267"/>
      <c r="AG284" s="62"/>
      <c r="AH284" s="62"/>
      <c r="AI284" s="62"/>
      <c r="AJ284" s="62"/>
      <c r="AK284" s="62"/>
      <c r="AL284" s="62"/>
      <c r="AM284" s="62"/>
      <c r="AN284" s="62"/>
      <c r="AO284" s="62"/>
      <c r="AP284" s="62"/>
      <c r="AQ284" s="62"/>
      <c r="AR284" s="62"/>
      <c r="AS284" s="62"/>
      <c r="AV284" s="273"/>
      <c r="AW284" s="274"/>
      <c r="AX284" s="274"/>
      <c r="AY284" s="274"/>
      <c r="AZ284" s="274"/>
      <c r="BA284" s="274"/>
      <c r="BB284" s="274"/>
      <c r="BC284" s="274"/>
      <c r="BD284" s="274"/>
      <c r="BE284" s="274"/>
      <c r="BF284" s="274"/>
      <c r="BG284" s="274"/>
      <c r="BH284" s="274"/>
      <c r="BI284" s="274"/>
      <c r="BJ284" s="274"/>
      <c r="BK284" s="274"/>
      <c r="BL284" s="274"/>
      <c r="BM284" s="274"/>
      <c r="BN284" s="274"/>
      <c r="BO284" s="274"/>
      <c r="BP284" s="274"/>
      <c r="BQ284" s="274"/>
      <c r="BR284" s="274"/>
      <c r="BS284" s="274"/>
      <c r="BT284" s="274"/>
    </row>
    <row r="285" spans="2:72" ht="18.600000000000001" customHeight="1" x14ac:dyDescent="0.15">
      <c r="C285" t="s">
        <v>10</v>
      </c>
      <c r="E285" s="117" t="s">
        <v>244</v>
      </c>
      <c r="F285" s="117"/>
      <c r="G285" s="117"/>
      <c r="H285" s="117"/>
      <c r="I285" s="117"/>
      <c r="J285" s="117"/>
      <c r="K285" s="117"/>
      <c r="L285" s="117"/>
      <c r="M285" s="117"/>
      <c r="N285" s="117"/>
      <c r="O285" s="117"/>
      <c r="P285" s="117"/>
      <c r="Q285" s="117"/>
      <c r="R285" s="117"/>
      <c r="S285" s="117"/>
      <c r="T285" s="117"/>
      <c r="U285" s="117"/>
      <c r="V285" s="117"/>
      <c r="W285" s="117"/>
      <c r="AC285" s="77"/>
      <c r="AV285" s="273"/>
      <c r="AW285" s="274"/>
      <c r="AX285" s="274"/>
      <c r="AY285" s="274"/>
      <c r="AZ285" s="274"/>
      <c r="BA285" s="274"/>
      <c r="BB285" s="274"/>
      <c r="BC285" s="274"/>
      <c r="BD285" s="274"/>
      <c r="BE285" s="274"/>
      <c r="BF285" s="274"/>
      <c r="BG285" s="274"/>
      <c r="BH285" s="274"/>
      <c r="BI285" s="274"/>
      <c r="BJ285" s="274"/>
      <c r="BK285" s="274"/>
      <c r="BL285" s="274"/>
      <c r="BM285" s="274"/>
      <c r="BN285" s="274"/>
      <c r="BO285" s="274"/>
      <c r="BP285" s="274"/>
      <c r="BQ285" s="274"/>
      <c r="BR285" s="274"/>
      <c r="BS285" s="274"/>
      <c r="BT285" s="274"/>
    </row>
    <row r="286" spans="2:72" ht="18.600000000000001" customHeight="1" x14ac:dyDescent="0.15">
      <c r="AC286" s="77"/>
      <c r="AV286" s="273"/>
      <c r="AW286" s="274"/>
      <c r="AX286" s="274"/>
      <c r="AY286" s="274"/>
      <c r="AZ286" s="274"/>
      <c r="BA286" s="274"/>
      <c r="BB286" s="274"/>
      <c r="BC286" s="274"/>
      <c r="BD286" s="274"/>
      <c r="BE286" s="274"/>
      <c r="BF286" s="274"/>
      <c r="BG286" s="274"/>
      <c r="BH286" s="274"/>
      <c r="BI286" s="274"/>
      <c r="BJ286" s="274"/>
      <c r="BK286" s="274"/>
      <c r="BL286" s="274"/>
      <c r="BM286" s="274"/>
      <c r="BN286" s="274"/>
      <c r="BO286" s="274"/>
      <c r="BP286" s="274"/>
      <c r="BQ286" s="274"/>
      <c r="BR286" s="274"/>
      <c r="BS286" s="274"/>
      <c r="BT286" s="274"/>
    </row>
    <row r="287" spans="2:72" ht="18.600000000000001" customHeight="1" x14ac:dyDescent="0.15">
      <c r="E287" s="267" t="s">
        <v>245</v>
      </c>
      <c r="F287" s="267"/>
      <c r="G287" s="267"/>
      <c r="H287" s="267"/>
      <c r="I287" s="267"/>
      <c r="J287" s="267"/>
      <c r="K287" s="267"/>
      <c r="L287" s="267"/>
      <c r="M287" s="267"/>
      <c r="N287" s="267"/>
      <c r="O287" s="267"/>
      <c r="P287" s="267"/>
      <c r="Q287" s="267"/>
      <c r="R287" s="267"/>
      <c r="S287" s="267"/>
      <c r="T287" s="267"/>
      <c r="U287" s="267"/>
      <c r="V287" s="267"/>
      <c r="W287" s="267"/>
      <c r="X287" s="267"/>
      <c r="Y287" s="267"/>
      <c r="Z287" s="267"/>
      <c r="AA287" s="267"/>
      <c r="AB287" s="267"/>
      <c r="AC287" s="268"/>
      <c r="AD287" s="267"/>
      <c r="AE287" s="267"/>
      <c r="AF287" s="267"/>
      <c r="AG287" s="62"/>
      <c r="AH287" s="62"/>
      <c r="AI287" s="62"/>
      <c r="AJ287" s="62"/>
      <c r="AK287" s="62"/>
      <c r="AL287" s="62"/>
      <c r="AM287" s="62"/>
      <c r="AN287" s="62"/>
      <c r="AO287" s="62"/>
      <c r="AP287" s="62"/>
      <c r="AQ287" s="62"/>
      <c r="AR287" s="62"/>
      <c r="AS287" s="62"/>
      <c r="AV287" s="273"/>
      <c r="AW287" s="274"/>
      <c r="AX287" s="274"/>
      <c r="AY287" s="274"/>
      <c r="AZ287" s="274"/>
      <c r="BA287" s="274"/>
      <c r="BB287" s="274"/>
      <c r="BC287" s="274"/>
      <c r="BD287" s="274"/>
      <c r="BE287" s="274"/>
      <c r="BF287" s="274"/>
      <c r="BG287" s="274"/>
      <c r="BH287" s="274"/>
      <c r="BI287" s="274"/>
      <c r="BJ287" s="274"/>
      <c r="BK287" s="274"/>
      <c r="BL287" s="274"/>
      <c r="BM287" s="274"/>
      <c r="BN287" s="274"/>
      <c r="BO287" s="274"/>
      <c r="BP287" s="274"/>
      <c r="BQ287" s="274"/>
      <c r="BR287" s="274"/>
      <c r="BS287" s="274"/>
      <c r="BT287" s="274"/>
    </row>
    <row r="288" spans="2:72" ht="18.600000000000001" customHeight="1" x14ac:dyDescent="0.15">
      <c r="E288" s="269" t="s">
        <v>246</v>
      </c>
      <c r="F288" s="269"/>
      <c r="G288" s="269"/>
      <c r="H288" s="269"/>
      <c r="I288" s="269"/>
      <c r="J288" s="269"/>
      <c r="K288" s="269"/>
      <c r="L288" s="269"/>
      <c r="M288" s="269"/>
      <c r="N288" s="269"/>
      <c r="O288" s="269"/>
      <c r="P288" s="269"/>
      <c r="Q288" s="269"/>
      <c r="R288" s="269"/>
      <c r="S288" s="269"/>
      <c r="T288" s="269"/>
      <c r="U288" s="77"/>
      <c r="V288" s="77"/>
      <c r="W288" s="77"/>
      <c r="X288" s="77" t="s">
        <v>247</v>
      </c>
      <c r="Y288" s="77"/>
      <c r="Z288" s="77"/>
      <c r="AA288" s="77"/>
      <c r="AB288" s="77"/>
      <c r="AC288" s="77"/>
      <c r="AD288" s="77"/>
      <c r="AE288" s="77"/>
      <c r="AF288" s="77"/>
      <c r="AG288" s="62"/>
      <c r="AH288" s="62"/>
      <c r="AI288" s="62"/>
      <c r="AJ288" s="62"/>
      <c r="AK288" s="62"/>
      <c r="AL288" s="62"/>
      <c r="AM288" s="62"/>
      <c r="AN288" s="62"/>
      <c r="AO288" s="62"/>
      <c r="AP288" s="62"/>
      <c r="AQ288" s="62"/>
      <c r="AR288" s="62"/>
      <c r="AS288" s="62"/>
      <c r="AV288" s="273" t="str">
        <f>IF(AND(E_1=0,SUM(AC289:AD296)&gt;0),"受講した教員数が0人の場合、実施主体は入力できません。",IF(SUM(AC289:AD296)&gt;=E_1,"","合計が受講した教員数と同じか、上回っていません。"))</f>
        <v/>
      </c>
      <c r="AW288" s="274"/>
      <c r="AX288" s="274"/>
      <c r="AY288" s="274"/>
      <c r="AZ288" s="274"/>
      <c r="BA288" s="274"/>
      <c r="BB288" s="274"/>
      <c r="BC288" s="274"/>
      <c r="BD288" s="274"/>
      <c r="BE288" s="274"/>
      <c r="BF288" s="274"/>
      <c r="BG288" s="274"/>
      <c r="BH288" s="274"/>
      <c r="BI288" s="274"/>
      <c r="BJ288" s="274"/>
      <c r="BK288" s="274"/>
      <c r="BL288" s="274"/>
      <c r="BM288" s="274"/>
      <c r="BN288" s="274"/>
      <c r="BO288" s="274"/>
      <c r="BP288" s="274"/>
      <c r="BQ288" s="274"/>
      <c r="BR288" s="274"/>
      <c r="BS288" s="274"/>
      <c r="BT288" s="274"/>
    </row>
    <row r="289" spans="1:72" ht="18.600000000000001" customHeight="1" x14ac:dyDescent="0.15">
      <c r="E289" s="117" t="s">
        <v>248</v>
      </c>
      <c r="F289" s="117"/>
      <c r="G289" s="117"/>
      <c r="H289" s="117"/>
      <c r="I289" s="117"/>
      <c r="J289" s="117"/>
      <c r="K289" s="117"/>
      <c r="L289" s="117"/>
      <c r="M289" s="117"/>
      <c r="N289" s="117"/>
      <c r="O289" s="117"/>
      <c r="AA289" t="s">
        <v>21</v>
      </c>
      <c r="AB289" s="15" t="s">
        <v>5</v>
      </c>
      <c r="AC289" s="270"/>
      <c r="AD289" s="270"/>
      <c r="AE289" s="62" t="s">
        <v>98</v>
      </c>
      <c r="AF289" t="s">
        <v>249</v>
      </c>
      <c r="AV289" s="273" t="str">
        <f>IF(AND(E_1&lt;&gt;0,E_1_1=""),"未入力","")</f>
        <v/>
      </c>
      <c r="AW289" s="274"/>
      <c r="AX289" s="274"/>
      <c r="AY289" s="274"/>
      <c r="AZ289" s="274"/>
      <c r="BA289" s="274"/>
      <c r="BB289" s="274"/>
      <c r="BC289" s="274"/>
      <c r="BD289" s="274"/>
      <c r="BE289" s="274"/>
      <c r="BF289" s="274"/>
      <c r="BG289" s="274"/>
      <c r="BH289" s="274"/>
      <c r="BI289" s="274"/>
      <c r="BJ289" s="274"/>
      <c r="BK289" s="274"/>
      <c r="BL289" s="274"/>
      <c r="BM289" s="274"/>
      <c r="BN289" s="274"/>
      <c r="BO289" s="274"/>
      <c r="BP289" s="274"/>
      <c r="BQ289" s="274"/>
      <c r="BR289" s="274"/>
      <c r="BS289" s="274"/>
      <c r="BT289" s="274"/>
    </row>
    <row r="290" spans="1:72" ht="18.600000000000001" customHeight="1" x14ac:dyDescent="0.15">
      <c r="E290" s="117" t="s">
        <v>250</v>
      </c>
      <c r="F290" s="117"/>
      <c r="G290" s="117"/>
      <c r="H290" s="117"/>
      <c r="I290" s="117"/>
      <c r="J290" s="117"/>
      <c r="K290" s="117"/>
      <c r="L290" s="117"/>
      <c r="M290" s="117"/>
      <c r="N290" s="117"/>
      <c r="O290" s="117"/>
      <c r="AA290" t="s">
        <v>21</v>
      </c>
      <c r="AB290" s="15" t="s">
        <v>5</v>
      </c>
      <c r="AC290" s="270"/>
      <c r="AD290" s="270"/>
      <c r="AE290" s="62" t="s">
        <v>98</v>
      </c>
      <c r="AF290" t="s">
        <v>249</v>
      </c>
      <c r="AV290" s="273" t="str">
        <f>IF(AND(E_1&lt;&gt;0,E_1_2=""),"未入力","")</f>
        <v/>
      </c>
      <c r="AW290" s="274"/>
      <c r="AX290" s="274"/>
      <c r="AY290" s="274"/>
      <c r="AZ290" s="274"/>
      <c r="BA290" s="274"/>
      <c r="BB290" s="274"/>
      <c r="BC290" s="274"/>
      <c r="BD290" s="274"/>
      <c r="BE290" s="274"/>
      <c r="BF290" s="274"/>
      <c r="BG290" s="274"/>
      <c r="BH290" s="274"/>
      <c r="BI290" s="274"/>
      <c r="BJ290" s="274"/>
      <c r="BK290" s="274"/>
      <c r="BL290" s="274"/>
      <c r="BM290" s="274"/>
      <c r="BN290" s="274"/>
      <c r="BO290" s="274"/>
      <c r="BP290" s="274"/>
      <c r="BQ290" s="274"/>
      <c r="BR290" s="274"/>
      <c r="BS290" s="274"/>
      <c r="BT290" s="274"/>
    </row>
    <row r="291" spans="1:72" ht="18.600000000000001" customHeight="1" x14ac:dyDescent="0.15">
      <c r="E291" s="117" t="s">
        <v>251</v>
      </c>
      <c r="F291" s="117"/>
      <c r="G291" s="117"/>
      <c r="H291" s="117"/>
      <c r="I291" s="117"/>
      <c r="J291" s="117"/>
      <c r="K291" s="117"/>
      <c r="L291" s="117"/>
      <c r="M291" s="117"/>
      <c r="N291" s="117"/>
      <c r="O291" s="117"/>
      <c r="AA291" t="s">
        <v>21</v>
      </c>
      <c r="AB291" s="15" t="s">
        <v>5</v>
      </c>
      <c r="AC291" s="270"/>
      <c r="AD291" s="270"/>
      <c r="AE291" s="62" t="s">
        <v>98</v>
      </c>
      <c r="AF291" t="s">
        <v>249</v>
      </c>
      <c r="AV291" s="273" t="str">
        <f>IF(AND(E_1&lt;&gt;0,E_1_3=""),"未入力","")</f>
        <v/>
      </c>
      <c r="AW291" s="274"/>
      <c r="AX291" s="274"/>
      <c r="AY291" s="274"/>
      <c r="AZ291" s="274"/>
      <c r="BA291" s="274"/>
      <c r="BB291" s="274"/>
      <c r="BC291" s="274"/>
      <c r="BD291" s="274"/>
      <c r="BE291" s="274"/>
      <c r="BF291" s="274"/>
      <c r="BG291" s="274"/>
      <c r="BH291" s="274"/>
      <c r="BI291" s="274"/>
      <c r="BJ291" s="274"/>
      <c r="BK291" s="274"/>
      <c r="BL291" s="274"/>
      <c r="BM291" s="274"/>
      <c r="BN291" s="274"/>
      <c r="BO291" s="274"/>
      <c r="BP291" s="274"/>
      <c r="BQ291" s="274"/>
      <c r="BR291" s="274"/>
      <c r="BS291" s="274"/>
      <c r="BT291" s="274"/>
    </row>
    <row r="292" spans="1:72" ht="18.600000000000001" customHeight="1" x14ac:dyDescent="0.15">
      <c r="E292" s="117" t="s">
        <v>252</v>
      </c>
      <c r="F292" s="117"/>
      <c r="G292" s="117"/>
      <c r="H292" s="117"/>
      <c r="I292" s="117"/>
      <c r="J292" s="117"/>
      <c r="K292" s="117"/>
      <c r="L292" s="117"/>
      <c r="M292" s="117"/>
      <c r="N292" s="117"/>
      <c r="O292" s="117"/>
      <c r="AA292" t="s">
        <v>21</v>
      </c>
      <c r="AB292" s="15" t="s">
        <v>5</v>
      </c>
      <c r="AC292" s="270"/>
      <c r="AD292" s="270"/>
      <c r="AE292" s="62" t="s">
        <v>98</v>
      </c>
      <c r="AF292" t="s">
        <v>249</v>
      </c>
      <c r="AV292" s="273" t="str">
        <f>IF(AND(E_1&lt;&gt;0,E_1_4=""),"未入力","")</f>
        <v/>
      </c>
      <c r="AW292" s="274"/>
      <c r="AX292" s="274"/>
      <c r="AY292" s="274"/>
      <c r="AZ292" s="274"/>
      <c r="BA292" s="274"/>
      <c r="BB292" s="274"/>
      <c r="BC292" s="274"/>
      <c r="BD292" s="274"/>
      <c r="BE292" s="274"/>
      <c r="BF292" s="274"/>
      <c r="BG292" s="274"/>
      <c r="BH292" s="274"/>
      <c r="BI292" s="274"/>
      <c r="BJ292" s="274"/>
      <c r="BK292" s="274"/>
      <c r="BL292" s="274"/>
      <c r="BM292" s="274"/>
      <c r="BN292" s="274"/>
      <c r="BO292" s="274"/>
      <c r="BP292" s="274"/>
      <c r="BQ292" s="274"/>
      <c r="BR292" s="274"/>
      <c r="BS292" s="274"/>
      <c r="BT292" s="274"/>
    </row>
    <row r="293" spans="1:72" ht="18.600000000000001" customHeight="1" x14ac:dyDescent="0.15">
      <c r="E293" s="117" t="s">
        <v>253</v>
      </c>
      <c r="F293" s="117"/>
      <c r="G293" s="117"/>
      <c r="H293" s="117"/>
      <c r="I293" s="117"/>
      <c r="J293" s="117"/>
      <c r="K293" s="117"/>
      <c r="L293" s="117"/>
      <c r="M293" s="117"/>
      <c r="N293" s="117"/>
      <c r="O293" s="117"/>
      <c r="AA293" t="s">
        <v>21</v>
      </c>
      <c r="AB293" s="15" t="s">
        <v>5</v>
      </c>
      <c r="AC293" s="270"/>
      <c r="AD293" s="270"/>
      <c r="AE293" s="62" t="s">
        <v>98</v>
      </c>
      <c r="AF293" t="s">
        <v>249</v>
      </c>
      <c r="AV293" s="273" t="str">
        <f>IF(AND(E_1&lt;&gt;0,E_1_5=""),"未入力","")</f>
        <v/>
      </c>
      <c r="AW293" s="274"/>
      <c r="AX293" s="274"/>
      <c r="AY293" s="274"/>
      <c r="AZ293" s="274"/>
      <c r="BA293" s="274"/>
      <c r="BB293" s="274"/>
      <c r="BC293" s="274"/>
      <c r="BD293" s="274"/>
      <c r="BE293" s="274"/>
      <c r="BF293" s="274"/>
      <c r="BG293" s="274"/>
      <c r="BH293" s="274"/>
      <c r="BI293" s="274"/>
      <c r="BJ293" s="274"/>
      <c r="BK293" s="274"/>
      <c r="BL293" s="274"/>
      <c r="BM293" s="274"/>
      <c r="BN293" s="274"/>
      <c r="BO293" s="274"/>
      <c r="BP293" s="274"/>
      <c r="BQ293" s="274"/>
      <c r="BR293" s="274"/>
      <c r="BS293" s="274"/>
      <c r="BT293" s="274"/>
    </row>
    <row r="294" spans="1:72" ht="18.600000000000001" customHeight="1" x14ac:dyDescent="0.15">
      <c r="E294" s="117" t="s">
        <v>254</v>
      </c>
      <c r="F294" s="117"/>
      <c r="G294" s="117"/>
      <c r="H294" s="117"/>
      <c r="I294" s="117"/>
      <c r="J294" s="117"/>
      <c r="K294" s="117"/>
      <c r="L294" s="117"/>
      <c r="M294" s="117"/>
      <c r="N294" s="117"/>
      <c r="O294" s="117"/>
      <c r="AA294" t="s">
        <v>21</v>
      </c>
      <c r="AB294" s="15" t="s">
        <v>5</v>
      </c>
      <c r="AC294" s="270"/>
      <c r="AD294" s="270"/>
      <c r="AE294" s="62" t="s">
        <v>98</v>
      </c>
      <c r="AF294" t="s">
        <v>249</v>
      </c>
      <c r="AV294" s="273" t="str">
        <f>IF(AND(E_1&lt;&gt;0,E_1_6=""),"未入力","")</f>
        <v/>
      </c>
      <c r="AW294" s="274"/>
      <c r="AX294" s="274"/>
      <c r="AY294" s="274"/>
      <c r="AZ294" s="274"/>
      <c r="BA294" s="274"/>
      <c r="BB294" s="274"/>
      <c r="BC294" s="274"/>
      <c r="BD294" s="274"/>
      <c r="BE294" s="274"/>
      <c r="BF294" s="274"/>
      <c r="BG294" s="274"/>
      <c r="BH294" s="274"/>
      <c r="BI294" s="274"/>
      <c r="BJ294" s="274"/>
      <c r="BK294" s="274"/>
      <c r="BL294" s="274"/>
      <c r="BM294" s="274"/>
      <c r="BN294" s="274"/>
      <c r="BO294" s="274"/>
      <c r="BP294" s="274"/>
      <c r="BQ294" s="274"/>
      <c r="BR294" s="274"/>
      <c r="BS294" s="274"/>
      <c r="BT294" s="274"/>
    </row>
    <row r="295" spans="1:72" ht="18.600000000000001" customHeight="1" x14ac:dyDescent="0.15">
      <c r="E295" s="117" t="s">
        <v>255</v>
      </c>
      <c r="F295" s="117"/>
      <c r="G295" s="117"/>
      <c r="H295" s="117"/>
      <c r="I295" s="117"/>
      <c r="J295" s="117"/>
      <c r="K295" s="117"/>
      <c r="L295" s="117"/>
      <c r="M295" s="117"/>
      <c r="N295" s="117"/>
      <c r="O295" s="117"/>
      <c r="AA295" t="s">
        <v>21</v>
      </c>
      <c r="AB295" s="15" t="s">
        <v>5</v>
      </c>
      <c r="AC295" s="270"/>
      <c r="AD295" s="270"/>
      <c r="AE295" s="62" t="s">
        <v>98</v>
      </c>
      <c r="AF295" t="s">
        <v>249</v>
      </c>
      <c r="AV295" s="273" t="str">
        <f>IF(AND(E_1&lt;&gt;0,E_1_7=""),"未入力","")</f>
        <v/>
      </c>
      <c r="AW295" s="274"/>
      <c r="AX295" s="274"/>
      <c r="AY295" s="274"/>
      <c r="AZ295" s="274"/>
      <c r="BA295" s="274"/>
      <c r="BB295" s="274"/>
      <c r="BC295" s="274"/>
      <c r="BD295" s="274"/>
      <c r="BE295" s="274"/>
      <c r="BF295" s="274"/>
      <c r="BG295" s="274"/>
      <c r="BH295" s="274"/>
      <c r="BI295" s="274"/>
      <c r="BJ295" s="274"/>
      <c r="BK295" s="274"/>
      <c r="BL295" s="274"/>
      <c r="BM295" s="274"/>
      <c r="BN295" s="274"/>
      <c r="BO295" s="274"/>
      <c r="BP295" s="274"/>
      <c r="BQ295" s="274"/>
      <c r="BR295" s="274"/>
      <c r="BS295" s="274"/>
      <c r="BT295" s="274"/>
    </row>
    <row r="296" spans="1:72" ht="18.600000000000001" customHeight="1" x14ac:dyDescent="0.15">
      <c r="E296" s="117" t="s">
        <v>256</v>
      </c>
      <c r="F296" s="117"/>
      <c r="G296" s="117"/>
      <c r="H296" s="117"/>
      <c r="I296" s="117"/>
      <c r="J296" s="117"/>
      <c r="K296" s="117"/>
      <c r="L296" s="117"/>
      <c r="M296" s="117"/>
      <c r="N296" s="117"/>
      <c r="O296" s="117"/>
      <c r="AA296" t="s">
        <v>21</v>
      </c>
      <c r="AB296" s="15" t="s">
        <v>5</v>
      </c>
      <c r="AC296" s="270"/>
      <c r="AD296" s="270"/>
      <c r="AE296" s="62" t="s">
        <v>98</v>
      </c>
      <c r="AF296" t="s">
        <v>249</v>
      </c>
      <c r="AV296" s="273" t="str">
        <f>IF(AND(E_1&lt;&gt;0,E_1_8=""),"未入力","")</f>
        <v/>
      </c>
      <c r="AW296" s="274"/>
      <c r="AX296" s="274"/>
      <c r="AY296" s="274"/>
      <c r="AZ296" s="274"/>
      <c r="BA296" s="274"/>
      <c r="BB296" s="274"/>
      <c r="BC296" s="274"/>
      <c r="BD296" s="274"/>
      <c r="BE296" s="274"/>
      <c r="BF296" s="274"/>
      <c r="BG296" s="274"/>
      <c r="BH296" s="274"/>
      <c r="BI296" s="274"/>
      <c r="BJ296" s="274"/>
      <c r="BK296" s="274"/>
      <c r="BL296" s="274"/>
      <c r="BM296" s="274"/>
      <c r="BN296" s="274"/>
      <c r="BO296" s="274"/>
      <c r="BP296" s="274"/>
      <c r="BQ296" s="274"/>
      <c r="BR296" s="274"/>
      <c r="BS296" s="274"/>
      <c r="BT296" s="274"/>
    </row>
    <row r="297" spans="1:72" ht="18.600000000000001" customHeight="1" x14ac:dyDescent="0.15">
      <c r="E297" s="62"/>
      <c r="F297" s="62"/>
      <c r="G297" s="62"/>
      <c r="H297" s="62"/>
      <c r="I297" s="62"/>
      <c r="J297" s="62"/>
      <c r="K297" s="62"/>
      <c r="L297" s="62"/>
      <c r="M297" s="62"/>
      <c r="N297" s="62"/>
      <c r="O297" s="62"/>
      <c r="AB297" s="15"/>
      <c r="AC297" s="66"/>
      <c r="AD297" s="66"/>
      <c r="AE297" s="62"/>
      <c r="AV297" s="273"/>
      <c r="AW297" s="274"/>
      <c r="AX297" s="274"/>
      <c r="AY297" s="274"/>
      <c r="AZ297" s="274"/>
      <c r="BA297" s="274"/>
      <c r="BB297" s="274"/>
      <c r="BC297" s="274"/>
      <c r="BD297" s="274"/>
      <c r="BE297" s="274"/>
      <c r="BF297" s="274"/>
      <c r="BG297" s="274"/>
      <c r="BH297" s="274"/>
      <c r="BI297" s="274"/>
      <c r="BJ297" s="274"/>
      <c r="BK297" s="274"/>
      <c r="BL297" s="274"/>
      <c r="BM297" s="274"/>
      <c r="BN297" s="274"/>
      <c r="BO297" s="274"/>
      <c r="BP297" s="274"/>
      <c r="BQ297" s="274"/>
      <c r="BR297" s="274"/>
      <c r="BS297" s="274"/>
      <c r="BT297" s="274"/>
    </row>
    <row r="298" spans="1:72" ht="18.600000000000001" customHeight="1" x14ac:dyDescent="0.15">
      <c r="C298" t="s">
        <v>10</v>
      </c>
      <c r="E298" s="117" t="s">
        <v>257</v>
      </c>
      <c r="F298" s="117"/>
      <c r="G298" s="117"/>
      <c r="H298" s="117"/>
      <c r="I298" s="117"/>
      <c r="J298" s="117"/>
      <c r="K298" s="117"/>
      <c r="L298" s="117"/>
      <c r="M298" s="117"/>
      <c r="N298" s="117"/>
      <c r="O298" s="117"/>
      <c r="P298" s="117"/>
      <c r="Q298" s="117"/>
      <c r="R298" s="117"/>
      <c r="S298" s="117"/>
      <c r="T298" s="117"/>
      <c r="U298" s="117"/>
      <c r="V298" s="117"/>
      <c r="W298" s="117"/>
      <c r="X298" s="117"/>
      <c r="Y298" s="117"/>
      <c r="Z298" s="117"/>
      <c r="AA298" s="117"/>
      <c r="AB298" s="117"/>
      <c r="AC298" s="117"/>
      <c r="AD298" s="117"/>
      <c r="AE298" s="117"/>
      <c r="AF298" s="117"/>
      <c r="AG298" s="62"/>
      <c r="AH298" s="62"/>
      <c r="AI298" s="62"/>
      <c r="AJ298" s="62"/>
      <c r="AK298" s="62"/>
      <c r="AL298" s="62"/>
      <c r="AM298" s="62"/>
      <c r="AN298" s="62"/>
      <c r="AO298" s="62"/>
      <c r="AP298" s="62"/>
      <c r="AQ298" s="62"/>
      <c r="AR298" s="62"/>
      <c r="AS298" s="62"/>
      <c r="AV298" s="273"/>
      <c r="AW298" s="274"/>
      <c r="AX298" s="274"/>
      <c r="AY298" s="274"/>
      <c r="AZ298" s="274"/>
      <c r="BA298" s="274"/>
      <c r="BB298" s="274"/>
      <c r="BC298" s="274"/>
      <c r="BD298" s="274"/>
      <c r="BE298" s="274"/>
      <c r="BF298" s="274"/>
      <c r="BG298" s="274"/>
      <c r="BH298" s="274"/>
      <c r="BI298" s="274"/>
      <c r="BJ298" s="274"/>
      <c r="BK298" s="274"/>
      <c r="BL298" s="274"/>
      <c r="BM298" s="274"/>
      <c r="BN298" s="274"/>
      <c r="BO298" s="274"/>
      <c r="BP298" s="274"/>
      <c r="BQ298" s="274"/>
      <c r="BR298" s="274"/>
      <c r="BS298" s="274"/>
      <c r="BT298" s="274"/>
    </row>
    <row r="299" spans="1:72" ht="18.600000000000001" customHeight="1" x14ac:dyDescent="0.15">
      <c r="E299" s="62" t="s">
        <v>258</v>
      </c>
      <c r="F299" s="62"/>
      <c r="G299" s="62"/>
      <c r="H299" s="62"/>
      <c r="I299" s="62"/>
      <c r="J299" s="62"/>
      <c r="K299" s="62"/>
      <c r="L299" s="62"/>
      <c r="M299" s="62"/>
      <c r="N299" s="62"/>
      <c r="O299" s="62"/>
      <c r="AB299" s="15"/>
      <c r="AC299" s="66"/>
      <c r="AD299" s="66"/>
      <c r="AE299" s="62"/>
      <c r="AV299" s="273"/>
      <c r="AW299" s="274"/>
      <c r="AX299" s="274"/>
      <c r="AY299" s="274"/>
      <c r="AZ299" s="274"/>
      <c r="BA299" s="274"/>
      <c r="BB299" s="274"/>
      <c r="BC299" s="274"/>
      <c r="BD299" s="274"/>
      <c r="BE299" s="274"/>
      <c r="BF299" s="274"/>
      <c r="BG299" s="274"/>
      <c r="BH299" s="274"/>
      <c r="BI299" s="274"/>
      <c r="BJ299" s="274"/>
      <c r="BK299" s="274"/>
      <c r="BL299" s="274"/>
      <c r="BM299" s="274"/>
      <c r="BN299" s="274"/>
      <c r="BO299" s="274"/>
      <c r="BP299" s="274"/>
      <c r="BQ299" s="274"/>
      <c r="BR299" s="274"/>
      <c r="BS299" s="274"/>
      <c r="BT299" s="274"/>
    </row>
    <row r="300" spans="1:72" ht="18.600000000000001" customHeight="1" x14ac:dyDescent="0.15">
      <c r="A300" s="266" t="str" cm="1">
        <f t="array" ref="A300">IF(SUMPRODUCT(--(LEN(AV14:AV131)&gt;0))+SUMPRODUCT(--(LEN(AV160:AV185)&gt;0))+SUMPRODUCT(--(LEN(AV200:AV300)&gt;0))+IF(BU133="",0,BU133)+IF(BU134="",0,BU134)+IF(BU135="",0,BU135)+SUMPRODUCT(--(LEN(AV136)&gt;0))&lt;&gt;0,"回答に修正が必要です。",IF(OR(AV132&lt;&gt;"",BU133=0,BU134=0,BU135=0),"設問2(1）","")&amp;IF(AND(OR(AV132&lt;&gt;"",BU133=0,BU134=0,BU135=0),SUMPRODUCT(--(LEN(AV186:AV191)&gt;0))&lt;&gt;0),"・","")&amp;IF(SUMPRODUCT(--(LEN(AV186:AV191)&gt;0))&lt;&gt;0,"設問2(3）","")&amp;IF(OR(AV132&lt;&gt;"",BU133=0,BU134=0,BU135=0,SUMPRODUCT(--(LEN(AV186:AV191)&gt;0))&lt;&gt;0),"を確認してください。",""))</f>
        <v/>
      </c>
      <c r="B300" s="266"/>
      <c r="C300" s="266"/>
      <c r="D300" s="266"/>
      <c r="E300" s="266"/>
      <c r="F300" s="266"/>
      <c r="G300" s="266"/>
      <c r="H300" s="266"/>
      <c r="I300" s="266"/>
      <c r="J300" s="266"/>
      <c r="K300" s="266"/>
      <c r="L300" s="266"/>
      <c r="M300" s="266"/>
      <c r="N300" s="266"/>
      <c r="O300" s="266"/>
      <c r="P300" s="266"/>
      <c r="Q300" s="266"/>
      <c r="R300" s="266"/>
      <c r="S300" s="266"/>
      <c r="T300" s="266"/>
      <c r="U300" s="266"/>
      <c r="V300" s="266"/>
      <c r="W300" s="266"/>
      <c r="X300" s="266"/>
      <c r="Y300" s="266"/>
      <c r="Z300" s="266"/>
      <c r="AA300" s="266"/>
      <c r="AB300" s="266"/>
      <c r="AC300" s="266"/>
      <c r="AD300" s="266"/>
      <c r="AE300" s="266"/>
      <c r="AF300" s="266"/>
      <c r="AG300" s="266"/>
      <c r="AH300" s="266"/>
      <c r="AI300" s="266"/>
      <c r="AJ300" s="266"/>
      <c r="AK300" s="266"/>
      <c r="AL300" s="266"/>
      <c r="AM300" s="266"/>
      <c r="AN300" s="266"/>
      <c r="AO300" s="266"/>
      <c r="AP300" s="266"/>
      <c r="AQ300" s="266"/>
      <c r="AR300" s="266"/>
      <c r="AS300" s="266"/>
      <c r="AT300" s="266"/>
      <c r="AU300" s="266"/>
      <c r="AV300" s="273"/>
      <c r="AW300" s="274"/>
      <c r="AX300" s="274"/>
      <c r="AY300" s="274"/>
      <c r="AZ300" s="274"/>
      <c r="BA300" s="274"/>
      <c r="BB300" s="274"/>
      <c r="BC300" s="274"/>
      <c r="BD300" s="274"/>
      <c r="BE300" s="274"/>
      <c r="BF300" s="274"/>
      <c r="BG300" s="274"/>
      <c r="BH300" s="274"/>
      <c r="BI300" s="274"/>
      <c r="BJ300" s="274"/>
      <c r="BK300" s="274"/>
      <c r="BL300" s="274"/>
      <c r="BM300" s="274"/>
      <c r="BN300" s="274"/>
      <c r="BO300" s="274"/>
      <c r="BP300" s="274"/>
      <c r="BQ300" s="274"/>
      <c r="BR300" s="274"/>
      <c r="BS300" s="274"/>
      <c r="BT300" s="274"/>
    </row>
    <row r="301" spans="1:72" x14ac:dyDescent="0.15">
      <c r="AV301" s="273"/>
      <c r="AW301" s="274"/>
      <c r="AX301" s="274"/>
      <c r="AY301" s="274"/>
      <c r="AZ301" s="274"/>
      <c r="BA301" s="274"/>
      <c r="BB301" s="274"/>
      <c r="BC301" s="274"/>
      <c r="BD301" s="274"/>
      <c r="BE301" s="274"/>
      <c r="BF301" s="274"/>
      <c r="BG301" s="274"/>
      <c r="BH301" s="274"/>
      <c r="BI301" s="274"/>
      <c r="BJ301" s="274"/>
      <c r="BK301" s="274"/>
      <c r="BL301" s="274"/>
      <c r="BM301" s="274"/>
      <c r="BN301" s="274"/>
      <c r="BO301" s="274"/>
      <c r="BP301" s="274"/>
      <c r="BQ301" s="274"/>
      <c r="BR301" s="274"/>
      <c r="BS301" s="274"/>
      <c r="BT301" s="274"/>
    </row>
  </sheetData>
  <sheetProtection algorithmName="SHA-512" hashValue="pSKWnKUAnwTDovf0RHw+q3lacWsEy8zHIRtFBfHKoVX/NRz+km8udsoySLBEjVeUNXm58TCXQsTzw3xxNXuF3w==" saltValue="V91k4y0kD/2Ro5ztR46BJg==" spinCount="100000" sheet="1" objects="1" scenarios="1"/>
  <dataConsolidate/>
  <mergeCells count="624">
    <mergeCell ref="AV295:BT295"/>
    <mergeCell ref="AV296:BT296"/>
    <mergeCell ref="AV297:BT297"/>
    <mergeCell ref="AV298:BT298"/>
    <mergeCell ref="AV299:BT299"/>
    <mergeCell ref="AV300:BT300"/>
    <mergeCell ref="AV301:BT301"/>
    <mergeCell ref="AV277:BT277"/>
    <mergeCell ref="AV278:BT278"/>
    <mergeCell ref="AV279:BT279"/>
    <mergeCell ref="AV280:BT280"/>
    <mergeCell ref="AV281:BT281"/>
    <mergeCell ref="AV282:BT282"/>
    <mergeCell ref="AV283:BT283"/>
    <mergeCell ref="AV284:BT284"/>
    <mergeCell ref="AV285:BT285"/>
    <mergeCell ref="AV293:BT293"/>
    <mergeCell ref="AV294:BT294"/>
    <mergeCell ref="AV1:BT1"/>
    <mergeCell ref="AV2:BT2"/>
    <mergeCell ref="AV3:BT3"/>
    <mergeCell ref="AV4:BT4"/>
    <mergeCell ref="AV5:BT5"/>
    <mergeCell ref="AV6:BT6"/>
    <mergeCell ref="AV7:BT7"/>
    <mergeCell ref="AV8:BT8"/>
    <mergeCell ref="AV9:BT9"/>
    <mergeCell ref="AV10:BT10"/>
    <mergeCell ref="AV11:BT11"/>
    <mergeCell ref="AV12:BT12"/>
    <mergeCell ref="AV13:BT13"/>
    <mergeCell ref="AV14:BT14"/>
    <mergeCell ref="AV15:BT15"/>
    <mergeCell ref="AV16:BT16"/>
    <mergeCell ref="AV17:BT17"/>
    <mergeCell ref="AV18:BT18"/>
    <mergeCell ref="AV19:BT19"/>
    <mergeCell ref="AV20:BT20"/>
    <mergeCell ref="AV251:BT251"/>
    <mergeCell ref="AV252:BT252"/>
    <mergeCell ref="AV253:BT253"/>
    <mergeCell ref="AV254:BT254"/>
    <mergeCell ref="AV255:BT255"/>
    <mergeCell ref="AV256:BT256"/>
    <mergeCell ref="AV257:BT257"/>
    <mergeCell ref="AV233:BT233"/>
    <mergeCell ref="AV234:BT234"/>
    <mergeCell ref="AV235:BT235"/>
    <mergeCell ref="AV236:BT236"/>
    <mergeCell ref="AV237:BT237"/>
    <mergeCell ref="AV238:BT238"/>
    <mergeCell ref="AV239:BT239"/>
    <mergeCell ref="AV240:BT240"/>
    <mergeCell ref="AV241:BT241"/>
    <mergeCell ref="AV224:BT224"/>
    <mergeCell ref="AV225:BT225"/>
    <mergeCell ref="AV226:BT226"/>
    <mergeCell ref="AV227:BT227"/>
    <mergeCell ref="AV228:BT228"/>
    <mergeCell ref="AV229:BT229"/>
    <mergeCell ref="AV258:BT258"/>
    <mergeCell ref="AV259:BT259"/>
    <mergeCell ref="AV260:BT260"/>
    <mergeCell ref="AV261:BT261"/>
    <mergeCell ref="AV262:BT262"/>
    <mergeCell ref="AV263:BT263"/>
    <mergeCell ref="AV242:BT242"/>
    <mergeCell ref="AV243:BT243"/>
    <mergeCell ref="AV244:BT244"/>
    <mergeCell ref="AV245:BT245"/>
    <mergeCell ref="AV246:BT246"/>
    <mergeCell ref="AV247:BT247"/>
    <mergeCell ref="AV248:BT248"/>
    <mergeCell ref="AV249:BT249"/>
    <mergeCell ref="AV250:BT250"/>
    <mergeCell ref="AV230:BT230"/>
    <mergeCell ref="AV231:BT231"/>
    <mergeCell ref="AV232:BT232"/>
    <mergeCell ref="AV215:BT215"/>
    <mergeCell ref="AV216:BT216"/>
    <mergeCell ref="AV217:BT217"/>
    <mergeCell ref="AV218:BT218"/>
    <mergeCell ref="AV219:BT219"/>
    <mergeCell ref="AV220:BT220"/>
    <mergeCell ref="AV221:BT221"/>
    <mergeCell ref="AV222:BT222"/>
    <mergeCell ref="AV223:BT223"/>
    <mergeCell ref="AV206:BT206"/>
    <mergeCell ref="AV207:BT207"/>
    <mergeCell ref="AV208:BT208"/>
    <mergeCell ref="AV209:BT209"/>
    <mergeCell ref="AV210:BT210"/>
    <mergeCell ref="AV211:BT211"/>
    <mergeCell ref="AV212:BT212"/>
    <mergeCell ref="AV213:BT213"/>
    <mergeCell ref="AV214:BT214"/>
    <mergeCell ref="AV197:BT197"/>
    <mergeCell ref="AV198:BT198"/>
    <mergeCell ref="AV199:BT199"/>
    <mergeCell ref="AV200:BT200"/>
    <mergeCell ref="AV201:BT201"/>
    <mergeCell ref="AV202:BT202"/>
    <mergeCell ref="AV203:BT203"/>
    <mergeCell ref="AV204:BT204"/>
    <mergeCell ref="AV205:BT205"/>
    <mergeCell ref="AV188:BT188"/>
    <mergeCell ref="AV189:BT189"/>
    <mergeCell ref="AV190:BT190"/>
    <mergeCell ref="AV191:BT191"/>
    <mergeCell ref="AV192:BT192"/>
    <mergeCell ref="AV193:BT193"/>
    <mergeCell ref="AV194:BT194"/>
    <mergeCell ref="AV195:BT195"/>
    <mergeCell ref="AV196:BT196"/>
    <mergeCell ref="AV179:BT179"/>
    <mergeCell ref="AV180:BT180"/>
    <mergeCell ref="AV181:BT181"/>
    <mergeCell ref="AV182:BT182"/>
    <mergeCell ref="AV183:BT183"/>
    <mergeCell ref="AV184:BT184"/>
    <mergeCell ref="AV185:BT185"/>
    <mergeCell ref="AV186:BT186"/>
    <mergeCell ref="AV187:BT187"/>
    <mergeCell ref="AV170:BT170"/>
    <mergeCell ref="AV171:BT171"/>
    <mergeCell ref="AV172:BT172"/>
    <mergeCell ref="AV173:BT173"/>
    <mergeCell ref="AV174:BT174"/>
    <mergeCell ref="AV175:BT175"/>
    <mergeCell ref="AV176:BT176"/>
    <mergeCell ref="AV177:BT177"/>
    <mergeCell ref="AV178:BT178"/>
    <mergeCell ref="AV161:BT161"/>
    <mergeCell ref="AV162:BT162"/>
    <mergeCell ref="AV163:BT163"/>
    <mergeCell ref="AV164:BT164"/>
    <mergeCell ref="AV165:BT165"/>
    <mergeCell ref="AV166:BT166"/>
    <mergeCell ref="AV167:BT167"/>
    <mergeCell ref="AV168:BT168"/>
    <mergeCell ref="AV169:BT169"/>
    <mergeCell ref="AV152:BT152"/>
    <mergeCell ref="AV153:BT153"/>
    <mergeCell ref="AV154:BT154"/>
    <mergeCell ref="AV155:BT155"/>
    <mergeCell ref="AV156:BT156"/>
    <mergeCell ref="AV157:BT157"/>
    <mergeCell ref="AV158:BT158"/>
    <mergeCell ref="AV159:BT159"/>
    <mergeCell ref="AV160:BT160"/>
    <mergeCell ref="AV143:BT143"/>
    <mergeCell ref="AV144:BT144"/>
    <mergeCell ref="AV145:BT145"/>
    <mergeCell ref="AV146:BT146"/>
    <mergeCell ref="AV147:BT147"/>
    <mergeCell ref="AV148:BT148"/>
    <mergeCell ref="AV149:BT149"/>
    <mergeCell ref="AV150:BT150"/>
    <mergeCell ref="AV151:BT151"/>
    <mergeCell ref="AV134:BT134"/>
    <mergeCell ref="AV135:BT135"/>
    <mergeCell ref="AV136:BT136"/>
    <mergeCell ref="AV137:BT137"/>
    <mergeCell ref="AV138:BT138"/>
    <mergeCell ref="AV139:BT139"/>
    <mergeCell ref="AV140:BT140"/>
    <mergeCell ref="AV141:BT141"/>
    <mergeCell ref="AV142:BT142"/>
    <mergeCell ref="AV125:BT125"/>
    <mergeCell ref="AV126:BT126"/>
    <mergeCell ref="AV127:BT127"/>
    <mergeCell ref="AV128:BT128"/>
    <mergeCell ref="AV129:BT129"/>
    <mergeCell ref="AV130:BT130"/>
    <mergeCell ref="AV131:BT131"/>
    <mergeCell ref="AV132:BT132"/>
    <mergeCell ref="AV133:BT133"/>
    <mergeCell ref="AV116:BT116"/>
    <mergeCell ref="AV117:BT117"/>
    <mergeCell ref="AV118:BT118"/>
    <mergeCell ref="AV119:BT119"/>
    <mergeCell ref="AV120:BT120"/>
    <mergeCell ref="AV121:BT121"/>
    <mergeCell ref="AV122:BT122"/>
    <mergeCell ref="AV123:BT123"/>
    <mergeCell ref="AV124:BT124"/>
    <mergeCell ref="AV107:BT107"/>
    <mergeCell ref="AV108:BT108"/>
    <mergeCell ref="AV109:BT109"/>
    <mergeCell ref="AV110:BT110"/>
    <mergeCell ref="AV111:BT111"/>
    <mergeCell ref="AV112:BT112"/>
    <mergeCell ref="AV113:BT113"/>
    <mergeCell ref="AV114:BT114"/>
    <mergeCell ref="AV115:BT115"/>
    <mergeCell ref="AV98:BT98"/>
    <mergeCell ref="AV99:BT99"/>
    <mergeCell ref="AV100:BT100"/>
    <mergeCell ref="AV101:BT101"/>
    <mergeCell ref="AV102:BT102"/>
    <mergeCell ref="AV103:BT103"/>
    <mergeCell ref="AV104:BT104"/>
    <mergeCell ref="AV105:BT105"/>
    <mergeCell ref="AV106:BT106"/>
    <mergeCell ref="AV89:BT89"/>
    <mergeCell ref="AV90:BT90"/>
    <mergeCell ref="AV91:BT91"/>
    <mergeCell ref="AV92:BT92"/>
    <mergeCell ref="AV93:BT93"/>
    <mergeCell ref="AV94:BT94"/>
    <mergeCell ref="AV95:BT95"/>
    <mergeCell ref="AV96:BT96"/>
    <mergeCell ref="AV97:BT97"/>
    <mergeCell ref="AV80:BT80"/>
    <mergeCell ref="AV81:BT81"/>
    <mergeCell ref="AV82:BT82"/>
    <mergeCell ref="AV83:BT83"/>
    <mergeCell ref="AV84:BT84"/>
    <mergeCell ref="AV85:BT85"/>
    <mergeCell ref="AV86:BT86"/>
    <mergeCell ref="AV87:BT87"/>
    <mergeCell ref="AV88:BT88"/>
    <mergeCell ref="AV71:BT71"/>
    <mergeCell ref="AV72:BT72"/>
    <mergeCell ref="AV73:BT73"/>
    <mergeCell ref="AV74:BT74"/>
    <mergeCell ref="AV75:BT75"/>
    <mergeCell ref="AV76:BT76"/>
    <mergeCell ref="AV77:BT77"/>
    <mergeCell ref="AV78:BT78"/>
    <mergeCell ref="AV79:BT79"/>
    <mergeCell ref="AV62:BT62"/>
    <mergeCell ref="AV63:BT63"/>
    <mergeCell ref="AV64:BT64"/>
    <mergeCell ref="AV65:BT65"/>
    <mergeCell ref="AV66:BT66"/>
    <mergeCell ref="AV67:BT67"/>
    <mergeCell ref="AV68:BT68"/>
    <mergeCell ref="AV69:BT69"/>
    <mergeCell ref="AV70:BT70"/>
    <mergeCell ref="AV53:BT53"/>
    <mergeCell ref="AV54:BT54"/>
    <mergeCell ref="AV55:BT55"/>
    <mergeCell ref="AV56:BT56"/>
    <mergeCell ref="AV57:BT57"/>
    <mergeCell ref="AV58:BT58"/>
    <mergeCell ref="AV59:BT59"/>
    <mergeCell ref="AV60:BT60"/>
    <mergeCell ref="AV61:BT61"/>
    <mergeCell ref="AV44:BT44"/>
    <mergeCell ref="AV45:BT45"/>
    <mergeCell ref="AV46:BT46"/>
    <mergeCell ref="AV47:BT47"/>
    <mergeCell ref="AV48:BT48"/>
    <mergeCell ref="AV49:BT49"/>
    <mergeCell ref="AV50:BT50"/>
    <mergeCell ref="AV51:BT51"/>
    <mergeCell ref="AV52:BT52"/>
    <mergeCell ref="AV35:BT35"/>
    <mergeCell ref="AV36:BT36"/>
    <mergeCell ref="AV37:BT37"/>
    <mergeCell ref="AV38:BT38"/>
    <mergeCell ref="AV39:BT39"/>
    <mergeCell ref="AV40:BT40"/>
    <mergeCell ref="AV41:BT41"/>
    <mergeCell ref="AV42:BT42"/>
    <mergeCell ref="AV43:BT43"/>
    <mergeCell ref="AV26:BT26"/>
    <mergeCell ref="AV27:BT27"/>
    <mergeCell ref="AV28:BT28"/>
    <mergeCell ref="AV29:BT29"/>
    <mergeCell ref="AV30:BT30"/>
    <mergeCell ref="AV31:BT31"/>
    <mergeCell ref="AV32:BT32"/>
    <mergeCell ref="AV33:BT33"/>
    <mergeCell ref="AV34:BT34"/>
    <mergeCell ref="AV21:BT21"/>
    <mergeCell ref="AV22:BT22"/>
    <mergeCell ref="AV23:BT23"/>
    <mergeCell ref="AV24:BT24"/>
    <mergeCell ref="AV25:BT25"/>
    <mergeCell ref="AV289:BT289"/>
    <mergeCell ref="AV290:BT290"/>
    <mergeCell ref="AV291:BT291"/>
    <mergeCell ref="AV292:BT292"/>
    <mergeCell ref="AV286:BT286"/>
    <mergeCell ref="AV287:BT287"/>
    <mergeCell ref="AV288:BT288"/>
    <mergeCell ref="AV271:BT271"/>
    <mergeCell ref="AV272:BT272"/>
    <mergeCell ref="AV273:BT273"/>
    <mergeCell ref="AV274:BT274"/>
    <mergeCell ref="AV275:BT275"/>
    <mergeCell ref="AV276:BT276"/>
    <mergeCell ref="AV264:BT264"/>
    <mergeCell ref="AV265:BT265"/>
    <mergeCell ref="AV266:BT266"/>
    <mergeCell ref="AV267:BT267"/>
    <mergeCell ref="AV268:BT268"/>
    <mergeCell ref="AV269:BT269"/>
    <mergeCell ref="AV270:BT270"/>
    <mergeCell ref="E298:AF298"/>
    <mergeCell ref="E294:O294"/>
    <mergeCell ref="AC294:AD294"/>
    <mergeCell ref="E295:O295"/>
    <mergeCell ref="AC295:AD295"/>
    <mergeCell ref="E296:O296"/>
    <mergeCell ref="AC296:AD296"/>
    <mergeCell ref="E291:O291"/>
    <mergeCell ref="AC291:AD291"/>
    <mergeCell ref="E292:O292"/>
    <mergeCell ref="AC292:AD292"/>
    <mergeCell ref="E293:O293"/>
    <mergeCell ref="AC293:AD293"/>
    <mergeCell ref="C270:V270"/>
    <mergeCell ref="W270:Y270"/>
    <mergeCell ref="Z270:AB270"/>
    <mergeCell ref="AC270:AE270"/>
    <mergeCell ref="AF270:AK270"/>
    <mergeCell ref="C271:V271"/>
    <mergeCell ref="W271:Y271"/>
    <mergeCell ref="Z271:AB271"/>
    <mergeCell ref="AC271:AE271"/>
    <mergeCell ref="AF271:AK271"/>
    <mergeCell ref="A300:AU300"/>
    <mergeCell ref="E287:AF287"/>
    <mergeCell ref="E288:T288"/>
    <mergeCell ref="E289:O289"/>
    <mergeCell ref="AC289:AD289"/>
    <mergeCell ref="E290:O290"/>
    <mergeCell ref="AC290:AD290"/>
    <mergeCell ref="E278:AF278"/>
    <mergeCell ref="E279:J279"/>
    <mergeCell ref="E282:O282"/>
    <mergeCell ref="AC282:AD282"/>
    <mergeCell ref="E284:AF284"/>
    <mergeCell ref="E285:W285"/>
    <mergeCell ref="C268:V268"/>
    <mergeCell ref="W268:Y268"/>
    <mergeCell ref="Z268:AB268"/>
    <mergeCell ref="AC268:AE268"/>
    <mergeCell ref="AF268:AK268"/>
    <mergeCell ref="C269:V269"/>
    <mergeCell ref="W269:Y269"/>
    <mergeCell ref="Z269:AB269"/>
    <mergeCell ref="AC269:AE269"/>
    <mergeCell ref="AF269:AK269"/>
    <mergeCell ref="C266:V266"/>
    <mergeCell ref="W266:Y266"/>
    <mergeCell ref="Z266:AB266"/>
    <mergeCell ref="AC266:AE266"/>
    <mergeCell ref="AF266:AK266"/>
    <mergeCell ref="C267:AK267"/>
    <mergeCell ref="C264:V264"/>
    <mergeCell ref="W264:Y264"/>
    <mergeCell ref="Z264:AB264"/>
    <mergeCell ref="AC264:AE264"/>
    <mergeCell ref="AF264:AK264"/>
    <mergeCell ref="C265:V265"/>
    <mergeCell ref="W265:Y265"/>
    <mergeCell ref="Z265:AB265"/>
    <mergeCell ref="AC265:AE265"/>
    <mergeCell ref="AF265:AK265"/>
    <mergeCell ref="C262:V262"/>
    <mergeCell ref="W262:Y262"/>
    <mergeCell ref="Z262:AB262"/>
    <mergeCell ref="AC262:AE262"/>
    <mergeCell ref="AF262:AK262"/>
    <mergeCell ref="C263:V263"/>
    <mergeCell ref="W263:Y263"/>
    <mergeCell ref="Z263:AB263"/>
    <mergeCell ref="AC263:AE263"/>
    <mergeCell ref="AF263:AK263"/>
    <mergeCell ref="C260:V260"/>
    <mergeCell ref="W260:Y260"/>
    <mergeCell ref="Z260:AB260"/>
    <mergeCell ref="AC260:AE260"/>
    <mergeCell ref="AF260:AK260"/>
    <mergeCell ref="C261:V261"/>
    <mergeCell ref="W261:Y261"/>
    <mergeCell ref="Z261:AB261"/>
    <mergeCell ref="AC261:AE261"/>
    <mergeCell ref="AF261:AK261"/>
    <mergeCell ref="C258:V258"/>
    <mergeCell ref="W258:Y258"/>
    <mergeCell ref="Z258:AB258"/>
    <mergeCell ref="AC258:AE258"/>
    <mergeCell ref="AF258:AK258"/>
    <mergeCell ref="C259:V259"/>
    <mergeCell ref="W259:Y259"/>
    <mergeCell ref="Z259:AB259"/>
    <mergeCell ref="AC259:AE259"/>
    <mergeCell ref="AF259:AK259"/>
    <mergeCell ref="C256:V256"/>
    <mergeCell ref="W256:Y256"/>
    <mergeCell ref="Z256:AB256"/>
    <mergeCell ref="AC256:AE256"/>
    <mergeCell ref="AF256:AK256"/>
    <mergeCell ref="C257:AK257"/>
    <mergeCell ref="C254:V254"/>
    <mergeCell ref="W254:Y254"/>
    <mergeCell ref="Z254:AB254"/>
    <mergeCell ref="AC254:AE254"/>
    <mergeCell ref="AF254:AK254"/>
    <mergeCell ref="C255:V255"/>
    <mergeCell ref="W255:Y255"/>
    <mergeCell ref="Z255:AB255"/>
    <mergeCell ref="AC255:AE255"/>
    <mergeCell ref="AF255:AK255"/>
    <mergeCell ref="C252:AK252"/>
    <mergeCell ref="C253:V253"/>
    <mergeCell ref="W253:Y253"/>
    <mergeCell ref="Z253:AB253"/>
    <mergeCell ref="AC253:AE253"/>
    <mergeCell ref="AF253:AK253"/>
    <mergeCell ref="E233:AP233"/>
    <mergeCell ref="E234:AO234"/>
    <mergeCell ref="E235:AO235"/>
    <mergeCell ref="G239:H239"/>
    <mergeCell ref="C251:V251"/>
    <mergeCell ref="W251:Y251"/>
    <mergeCell ref="Z251:AB251"/>
    <mergeCell ref="AC251:AE251"/>
    <mergeCell ref="AF251:AK251"/>
    <mergeCell ref="Z238:AA238"/>
    <mergeCell ref="E227:AP227"/>
    <mergeCell ref="E228:AP228"/>
    <mergeCell ref="E229:AP229"/>
    <mergeCell ref="E230:AM230"/>
    <mergeCell ref="E231:AP231"/>
    <mergeCell ref="E232:AP232"/>
    <mergeCell ref="AC211:AD211"/>
    <mergeCell ref="G213:H213"/>
    <mergeCell ref="AC213:AD213"/>
    <mergeCell ref="E216:AP216"/>
    <mergeCell ref="E217:AP217"/>
    <mergeCell ref="G225:H225"/>
    <mergeCell ref="Z221:AA221"/>
    <mergeCell ref="Z222:AA222"/>
    <mergeCell ref="Z223:AA223"/>
    <mergeCell ref="Z224:AA224"/>
    <mergeCell ref="E193:AF193"/>
    <mergeCell ref="AC201:AD201"/>
    <mergeCell ref="G202:H202"/>
    <mergeCell ref="E205:AP205"/>
    <mergeCell ref="E206:AO206"/>
    <mergeCell ref="E207:AO207"/>
    <mergeCell ref="C191:J191"/>
    <mergeCell ref="K191:N191"/>
    <mergeCell ref="O191:R191"/>
    <mergeCell ref="S191:V191"/>
    <mergeCell ref="W191:Z191"/>
    <mergeCell ref="AA191:AG191"/>
    <mergeCell ref="C190:J190"/>
    <mergeCell ref="K190:N190"/>
    <mergeCell ref="O190:R190"/>
    <mergeCell ref="S190:V190"/>
    <mergeCell ref="W190:Z190"/>
    <mergeCell ref="AA190:AG190"/>
    <mergeCell ref="C189:J189"/>
    <mergeCell ref="K189:N189"/>
    <mergeCell ref="O189:R189"/>
    <mergeCell ref="S189:V189"/>
    <mergeCell ref="W189:Z189"/>
    <mergeCell ref="AA189:AG189"/>
    <mergeCell ref="C188:J188"/>
    <mergeCell ref="K188:N188"/>
    <mergeCell ref="O188:R188"/>
    <mergeCell ref="S188:V188"/>
    <mergeCell ref="W188:Z188"/>
    <mergeCell ref="AA188:AG188"/>
    <mergeCell ref="C187:J187"/>
    <mergeCell ref="K187:N187"/>
    <mergeCell ref="O187:R187"/>
    <mergeCell ref="S187:V187"/>
    <mergeCell ref="W187:Z187"/>
    <mergeCell ref="AA187:AG187"/>
    <mergeCell ref="C186:J186"/>
    <mergeCell ref="K186:N186"/>
    <mergeCell ref="O186:R186"/>
    <mergeCell ref="S186:V186"/>
    <mergeCell ref="W186:Z186"/>
    <mergeCell ref="AA186:AG186"/>
    <mergeCell ref="C185:J185"/>
    <mergeCell ref="K185:N185"/>
    <mergeCell ref="O185:R185"/>
    <mergeCell ref="S185:V185"/>
    <mergeCell ref="W185:Z185"/>
    <mergeCell ref="AA185:AG185"/>
    <mergeCell ref="E173:AP173"/>
    <mergeCell ref="E174:AP174"/>
    <mergeCell ref="E175:AP175"/>
    <mergeCell ref="E178:AP178"/>
    <mergeCell ref="AC183:AD183"/>
    <mergeCell ref="E184:R184"/>
    <mergeCell ref="E167:AT167"/>
    <mergeCell ref="E168:AP168"/>
    <mergeCell ref="E169:AP169"/>
    <mergeCell ref="E170:AP170"/>
    <mergeCell ref="E171:AP171"/>
    <mergeCell ref="E172:AP172"/>
    <mergeCell ref="C165:H165"/>
    <mergeCell ref="I165:K165"/>
    <mergeCell ref="L165:N165"/>
    <mergeCell ref="O165:Q165"/>
    <mergeCell ref="R165:T165"/>
    <mergeCell ref="U165:W165"/>
    <mergeCell ref="C164:H164"/>
    <mergeCell ref="I164:K164"/>
    <mergeCell ref="L164:N164"/>
    <mergeCell ref="O164:Q164"/>
    <mergeCell ref="R164:T164"/>
    <mergeCell ref="U164:W164"/>
    <mergeCell ref="C163:H163"/>
    <mergeCell ref="I163:K163"/>
    <mergeCell ref="L163:N163"/>
    <mergeCell ref="O163:Q163"/>
    <mergeCell ref="R163:T163"/>
    <mergeCell ref="U163:W163"/>
    <mergeCell ref="C162:H162"/>
    <mergeCell ref="I162:K162"/>
    <mergeCell ref="L162:N162"/>
    <mergeCell ref="O162:Q162"/>
    <mergeCell ref="R162:T162"/>
    <mergeCell ref="U162:W162"/>
    <mergeCell ref="C161:H161"/>
    <mergeCell ref="I161:K161"/>
    <mergeCell ref="L161:N161"/>
    <mergeCell ref="O161:Q161"/>
    <mergeCell ref="R161:T161"/>
    <mergeCell ref="U161:W161"/>
    <mergeCell ref="C160:H160"/>
    <mergeCell ref="I160:K160"/>
    <mergeCell ref="L160:N160"/>
    <mergeCell ref="O160:Q160"/>
    <mergeCell ref="R160:T160"/>
    <mergeCell ref="U160:W160"/>
    <mergeCell ref="E151:U151"/>
    <mergeCell ref="I154:K159"/>
    <mergeCell ref="L156:N159"/>
    <mergeCell ref="O156:Q159"/>
    <mergeCell ref="R156:T159"/>
    <mergeCell ref="U157:W159"/>
    <mergeCell ref="E144:AO144"/>
    <mergeCell ref="E145:AL145"/>
    <mergeCell ref="E146:AN146"/>
    <mergeCell ref="E147:AL147"/>
    <mergeCell ref="E148:AM148"/>
    <mergeCell ref="E150:AG150"/>
    <mergeCell ref="E138:AR138"/>
    <mergeCell ref="E139:AP139"/>
    <mergeCell ref="E140:AO140"/>
    <mergeCell ref="E141:AO141"/>
    <mergeCell ref="E142:AP142"/>
    <mergeCell ref="E143:AP143"/>
    <mergeCell ref="C134:E134"/>
    <mergeCell ref="F134:H134"/>
    <mergeCell ref="I134:K134"/>
    <mergeCell ref="L134:N136"/>
    <mergeCell ref="C135:E135"/>
    <mergeCell ref="F135:H135"/>
    <mergeCell ref="I135:K135"/>
    <mergeCell ref="C136:E136"/>
    <mergeCell ref="F136:H136"/>
    <mergeCell ref="I136:K136"/>
    <mergeCell ref="F129:H132"/>
    <mergeCell ref="L129:N132"/>
    <mergeCell ref="I130:K132"/>
    <mergeCell ref="C133:E133"/>
    <mergeCell ref="F133:H133"/>
    <mergeCell ref="I133:K133"/>
    <mergeCell ref="L133:N133"/>
    <mergeCell ref="L116:U116"/>
    <mergeCell ref="G118:H118"/>
    <mergeCell ref="C125:U125"/>
    <mergeCell ref="E126:AG126"/>
    <mergeCell ref="E127:U127"/>
    <mergeCell ref="F128:N128"/>
    <mergeCell ref="AC117:AD117"/>
    <mergeCell ref="E111:AD111"/>
    <mergeCell ref="E113:M113"/>
    <mergeCell ref="N113:S113"/>
    <mergeCell ref="AC113:AD113"/>
    <mergeCell ref="G115:H115"/>
    <mergeCell ref="L115:U115"/>
    <mergeCell ref="G82:H82"/>
    <mergeCell ref="AC88:AD88"/>
    <mergeCell ref="G89:H89"/>
    <mergeCell ref="AC93:AD93"/>
    <mergeCell ref="G95:H95"/>
    <mergeCell ref="P106:U106"/>
    <mergeCell ref="AC106:AD106"/>
    <mergeCell ref="AC114:AD114"/>
    <mergeCell ref="G62:H62"/>
    <mergeCell ref="AC81:AD81"/>
    <mergeCell ref="R32:S32"/>
    <mergeCell ref="E36:AH36"/>
    <mergeCell ref="E49:AP49"/>
    <mergeCell ref="G50:AO50"/>
    <mergeCell ref="G51:AO51"/>
    <mergeCell ref="G52:AO52"/>
    <mergeCell ref="G107:H107"/>
    <mergeCell ref="R31:S31"/>
    <mergeCell ref="E22:F22"/>
    <mergeCell ref="B24:G24"/>
    <mergeCell ref="I24:T24"/>
    <mergeCell ref="B26:E26"/>
    <mergeCell ref="G26:N26"/>
    <mergeCell ref="G53:AO53"/>
    <mergeCell ref="G54:AO54"/>
    <mergeCell ref="E61:I61"/>
    <mergeCell ref="AC61:AD61"/>
    <mergeCell ref="H22:I22"/>
    <mergeCell ref="AB1:AF1"/>
    <mergeCell ref="C2:Z4"/>
    <mergeCell ref="C5:Z6"/>
    <mergeCell ref="A10:E10"/>
    <mergeCell ref="B12:E12"/>
    <mergeCell ref="G12:L12"/>
    <mergeCell ref="B28:E28"/>
    <mergeCell ref="G28:N28"/>
    <mergeCell ref="B30:E30"/>
    <mergeCell ref="G30:M30"/>
    <mergeCell ref="R30:S30"/>
  </mergeCells>
  <phoneticPr fontId="8"/>
  <conditionalFormatting sqref="F14">
    <cfRule type="expression" dxfId="34" priority="85">
      <formula>$F$14="学校コードが正しくありません"</formula>
    </cfRule>
  </conditionalFormatting>
  <conditionalFormatting sqref="Z221:AA221">
    <cfRule type="expression" dxfId="33" priority="57">
      <formula>AND($AV$221&lt;&gt;"",$AV$221&lt;&gt;"未入力")</formula>
    </cfRule>
  </conditionalFormatting>
  <conditionalFormatting sqref="Z221:AA224">
    <cfRule type="expression" dxfId="32" priority="115">
      <formula>$AC$213=2</formula>
    </cfRule>
    <cfRule type="expression" dxfId="31" priority="120">
      <formula>$AC$213=3</formula>
    </cfRule>
  </conditionalFormatting>
  <conditionalFormatting sqref="Z222:AA222">
    <cfRule type="expression" dxfId="30" priority="56">
      <formula>AND($AV$222&lt;&gt;"",$AV$222&lt;&gt;"未入力")</formula>
    </cfRule>
  </conditionalFormatting>
  <conditionalFormatting sqref="Z223:AA223">
    <cfRule type="expression" dxfId="29" priority="72">
      <formula>AND($AC$213=1,LEFT($G$12,1)="B")</formula>
    </cfRule>
    <cfRule type="expression" dxfId="28" priority="55">
      <formula>AND($AV$223&lt;&gt;"",$AV$223&lt;&gt;"未入力")</formula>
    </cfRule>
  </conditionalFormatting>
  <conditionalFormatting sqref="Z224:AA224">
    <cfRule type="expression" dxfId="27" priority="54">
      <formula>AND($AV$224&lt;&gt;"",$AV$224&lt;&gt;"未入力")</formula>
    </cfRule>
  </conditionalFormatting>
  <conditionalFormatting sqref="Z238:AA238">
    <cfRule type="expression" dxfId="26" priority="53">
      <formula>AND($AV$238&lt;&gt;"",$AV$238&lt;&gt;"未入力")</formula>
    </cfRule>
    <cfRule type="expression" dxfId="25" priority="114">
      <formula>$AC$213=2</formula>
    </cfRule>
    <cfRule type="expression" dxfId="24" priority="119">
      <formula>$AC$213=3</formula>
    </cfRule>
  </conditionalFormatting>
  <conditionalFormatting sqref="AC81:AD81">
    <cfRule type="expression" dxfId="23" priority="78">
      <formula>$AC$61=3</formula>
    </cfRule>
    <cfRule type="expression" dxfId="22" priority="63">
      <formula>AND($AV$81&lt;&gt;"",$AV$81&lt;&gt;"未入力")</formula>
    </cfRule>
    <cfRule type="expression" dxfId="21" priority="116">
      <formula>$AC$61=7</formula>
    </cfRule>
  </conditionalFormatting>
  <conditionalFormatting sqref="AC88:AD88">
    <cfRule type="expression" dxfId="20" priority="62">
      <formula>AND($AV$88&lt;&gt;"",$AV$88&lt;&gt;"未入力")</formula>
    </cfRule>
    <cfRule type="expression" dxfId="19" priority="102">
      <formula>$AC$61=3</formula>
    </cfRule>
    <cfRule type="expression" dxfId="18" priority="105">
      <formula>$AC$61=7</formula>
    </cfRule>
  </conditionalFormatting>
  <conditionalFormatting sqref="AC93:AD93">
    <cfRule type="expression" dxfId="17" priority="98">
      <formula>$AC$61=3</formula>
    </cfRule>
    <cfRule type="expression" dxfId="16" priority="61">
      <formula>AND($AV$93&lt;&gt;"",$AV$93&lt;&gt;"未入力")</formula>
    </cfRule>
    <cfRule type="expression" dxfId="15" priority="101">
      <formula>$AC$61=7</formula>
    </cfRule>
  </conditionalFormatting>
  <conditionalFormatting sqref="AC106:AD106">
    <cfRule type="expression" dxfId="14" priority="97">
      <formula>$AC$61=7</formula>
    </cfRule>
    <cfRule type="expression" dxfId="13" priority="96">
      <formula>$AC$61=4</formula>
    </cfRule>
    <cfRule type="expression" dxfId="12" priority="95">
      <formula>$AC$61=2</formula>
    </cfRule>
    <cfRule type="expression" dxfId="11" priority="91">
      <formula>$AC$61=1</formula>
    </cfRule>
    <cfRule type="expression" dxfId="10" priority="60">
      <formula>AND($AV$106&lt;&gt;"",$AV$106&lt;&gt;"未入力")</formula>
    </cfRule>
  </conditionalFormatting>
  <conditionalFormatting sqref="AC201:AD201">
    <cfRule type="expression" dxfId="9" priority="122">
      <formula>$AC$62=15</formula>
    </cfRule>
  </conditionalFormatting>
  <conditionalFormatting sqref="AC213:AD213">
    <cfRule type="expression" dxfId="8" priority="121">
      <formula>$AC$62=15</formula>
    </cfRule>
  </conditionalFormatting>
  <conditionalFormatting sqref="AC282:AD282">
    <cfRule type="expression" dxfId="7" priority="58">
      <formula>$AV$281&lt;&gt;""</formula>
    </cfRule>
  </conditionalFormatting>
  <conditionalFormatting sqref="AC289:AD296">
    <cfRule type="expression" dxfId="6" priority="4">
      <formula>$AC$282=0</formula>
    </cfRule>
    <cfRule type="expression" dxfId="5" priority="3">
      <formula>AND($AC$282=0,AC289&lt;&gt;"")</formula>
    </cfRule>
    <cfRule type="expression" dxfId="4" priority="2">
      <formula>AND($AC$282=0,AC289&lt;&gt;0)</formula>
    </cfRule>
    <cfRule type="expression" dxfId="3" priority="1">
      <formula>AND($AC$282=0,AC289=0)</formula>
    </cfRule>
  </conditionalFormatting>
  <conditionalFormatting sqref="AV133:BT133">
    <cfRule type="expression" dxfId="2" priority="52">
      <formula>$AV$133="学習者用PCの総数が0になっています。"</formula>
    </cfRule>
  </conditionalFormatting>
  <conditionalFormatting sqref="AV134:BT134">
    <cfRule type="expression" dxfId="1" priority="51">
      <formula>$AV$134="指導者用PC(兼用PCを含む)の総数が0になっています。"</formula>
    </cfRule>
  </conditionalFormatting>
  <conditionalFormatting sqref="AV135:BT135">
    <cfRule type="expression" dxfId="0" priority="50">
      <formula>$AV$135="校務用PC（兼用PCを含む）の総数が0になっています。"</formula>
    </cfRule>
  </conditionalFormatting>
  <dataValidations count="17">
    <dataValidation type="list" allowBlank="1" showInputMessage="1" showErrorMessage="1" errorTitle="範囲外" error="範囲外の値が入力されました。" sqref="AC61:AD61" xr:uid="{56CCDF96-ECDD-47DE-9A06-F420BCBA4343}">
      <formula1>"1,2,3,4,5,6,7"</formula1>
    </dataValidation>
    <dataValidation type="list" allowBlank="1" showInputMessage="1" showErrorMessage="1" errorTitle="範囲外" error="範囲外の値が入力されました。" sqref="AC81:AD81" xr:uid="{B6F56B5C-213D-4348-9AF0-4072D56A00EB}">
      <formula1>"1,2,3,4"</formula1>
    </dataValidation>
    <dataValidation type="list" allowBlank="1" showInputMessage="1" showErrorMessage="1" errorTitle="範囲外" error="範囲外の値が入力されました。" sqref="Z221:AA224 AC88:AD88 AC114:AD114 AC117:AD117 AC201:AD201" xr:uid="{F666D5FA-E76E-4B94-A31D-FF357BD9D302}">
      <formula1>"1,2"</formula1>
    </dataValidation>
    <dataValidation type="list" allowBlank="1" showInputMessage="1" showErrorMessage="1" errorTitle="範囲外" error="範囲外の値が入力されました。" sqref="AC93:AD93" xr:uid="{F4FDCF5C-2A82-4B4E-A48C-A2C3236F200D}">
      <formula1>"1,2,3,4,5,6,7,8,9"</formula1>
    </dataValidation>
    <dataValidation type="list" allowBlank="1" showInputMessage="1" showErrorMessage="1" errorTitle="範囲外" error="範囲外の値が入力されました。" sqref="AC213:AD213 AC106:AD106" xr:uid="{B8B83FF2-2BA1-4E1A-A7E6-D3A7A55EC14F}">
      <formula1>"1,2,3"</formula1>
    </dataValidation>
    <dataValidation type="list" allowBlank="1" showInputMessage="1" showErrorMessage="1" errorTitle="範囲外" error="範囲外の値が入力されました。" sqref="Z238:AA238" xr:uid="{128A9836-E29C-4C33-A372-C9126D49E9B3}">
      <formula1>"1,2,3,4,5,6"</formula1>
    </dataValidation>
    <dataValidation type="whole" operator="lessThanOrEqual" allowBlank="1" showInputMessage="1" showErrorMessage="1" errorTitle="整合性エラー" error="こちらの項目は内数のため、総数より多い数字は入力できません" sqref="I133:K136" xr:uid="{C9B5F906-3C80-48BB-B439-3F943F92EABA}">
      <formula1>F133</formula1>
    </dataValidation>
    <dataValidation type="whole" operator="lessThanOrEqual" allowBlank="1" showInputMessage="1" showErrorMessage="1" errorTitle="整合性エラー" error="こちらの項目は内数のため「学校内の教室等数」より多い数字は入力できません" sqref="L160:N160 L163:N163" xr:uid="{0D944D1E-D85B-40A1-A664-86F218D38150}">
      <formula1>I160</formula1>
    </dataValidation>
    <dataValidation type="whole" operator="lessThanOrEqual" allowBlank="1" showInputMessage="1" showErrorMessage="1" errorTitle="整合性エラー" error="こちらの項目は内数のため「学校内の教室等数」より多い数字は入力できません" sqref="O160:Q160 O163:Q163" xr:uid="{07CD78B4-64E3-4E45-8291-A91D3D6DEA12}">
      <formula1>I160</formula1>
    </dataValidation>
    <dataValidation type="whole" operator="lessThanOrEqual" allowBlank="1" showInputMessage="1" showErrorMessage="1" errorTitle="整合性エラー" error="こちらの項目は内数のため「学校内の教室等数」より多い数字は入力できません" sqref="R160:T160 R163:T163" xr:uid="{5B61F9E3-450F-44B4-808E-E150E636F51E}">
      <formula1>I160</formula1>
    </dataValidation>
    <dataValidation type="whole" operator="lessThanOrEqual" allowBlank="1" showInputMessage="1" showErrorMessage="1" errorTitle="整合性エラー" error="こちらの項目は内数のため「学校内の教室等数」より多い数字は入力できません" sqref="L161:T161" xr:uid="{A9458529-4F94-4A8E-AC21-4BCEB3C7F2FC}">
      <formula1>$I$161</formula1>
    </dataValidation>
    <dataValidation type="whole" operator="lessThanOrEqual" allowBlank="1" showInputMessage="1" showErrorMessage="1" errorTitle="整合性エラー" error="こちらの項目は内数のため「校内LAN整備済教室等数」より多い数字は入力できません" sqref="U160:W162 U164:W164" xr:uid="{84081A44-A4F7-4438-B485-07F9A1B21644}">
      <formula1>$R160</formula1>
    </dataValidation>
    <dataValidation type="whole" operator="lessThanOrEqual" allowBlank="1" showInputMessage="1" showErrorMessage="1" errorTitle="整合性エラー" error="こちらの項目は内数のため「学校内の教室等数」より多い数字は入力できません" sqref="L162:N162 O162:Q162 R162:T162" xr:uid="{94DC9D4B-5E1A-4936-A345-6EA7F608A355}">
      <formula1>$I$162</formula1>
    </dataValidation>
    <dataValidation type="whole" operator="lessThanOrEqual" allowBlank="1" showInputMessage="1" showErrorMessage="1" errorTitle="整合性エラー" error="こちらの項目は内数のため「学校内の教室等数」より多い数字は入力できません" sqref="L164:T164" xr:uid="{C9B1619B-8A9F-4686-9F0E-02F8B4B3D46C}">
      <formula1>$I$164</formula1>
    </dataValidation>
    <dataValidation type="custom" allowBlank="1" showInputMessage="1" showErrorMessage="1" error="改行は入力できません。" sqref="G28:N28" xr:uid="{C5604C05-5EAB-4B06-82F4-945BCA83CB6C}">
      <formula1>COUNTIF(INDIRECT("RC",0),"*"&amp;CHAR(10)&amp;"*")=0</formula1>
    </dataValidation>
    <dataValidation type="whole" operator="greaterThanOrEqual" allowBlank="1" showInputMessage="1" showErrorMessage="1" errorTitle="数字項目エラー" error="0以上の整数で入力してください。" sqref="F133:H136 AC289:AD296 K186:Z191 W253:AK256 W258:AK261 W263:AK266 W268:AK271 AC282:AD282 I160:K162 I164:K164 I163:K163" xr:uid="{1AE666C5-E659-4C28-B22A-F52337773496}">
      <formula1>0</formula1>
    </dataValidation>
    <dataValidation type="whole" operator="lessThanOrEqual" allowBlank="1" showInputMessage="1" showErrorMessage="1" errorTitle="整合性エラー" error="こちらの項目は内数のため「校内LAN整備済教室等数」より多い数字は入力できません" sqref="U163:W163" xr:uid="{5E7A4B82-910D-415E-94AC-F565B7457D43}">
      <formula1>R163</formula1>
    </dataValidation>
  </dataValidations>
  <pageMargins left="0.78740157480314965" right="0" top="0.59055118110236227" bottom="0.59055118110236227" header="0.51181102362204722" footer="0.51181102362204722"/>
  <pageSetup paperSize="9" scale="56" fitToHeight="0" orientation="portrait" r:id="rId1"/>
  <headerFooter alignWithMargins="0">
    <oddHeader>&amp;R&amp;"HG創英角ｺﾞｼｯｸUB,ｳﾙﾄﾗﾎﾞｰﾙﾄﾞ"&amp;14【調査票】</oddHeader>
    <oddFooter>&amp;C&amp;P</oddFooter>
  </headerFooter>
  <rowBreaks count="5" manualBreakCount="5">
    <brk id="55" max="46" man="1"/>
    <brk id="124" max="46" man="1"/>
    <brk id="181" max="46" man="1"/>
    <brk id="246" max="46" man="1"/>
    <brk id="278" max="46" man="1"/>
  </rowBreaks>
  <drawing r:id="rId2"/>
  <legacyDrawing r:id="rId3"/>
  <controls>
    <mc:AlternateContent xmlns:mc="http://schemas.openxmlformats.org/markup-compatibility/2006">
      <mc:Choice Requires="x14">
        <control shapeId="52227" r:id="rId4" name="chkOkyuRiyo">
          <controlPr autoLine="0" r:id="rId5">
            <anchor moveWithCells="1" sizeWithCells="1">
              <from>
                <xdr:col>13</xdr:col>
                <xdr:colOff>266700</xdr:colOff>
                <xdr:row>16</xdr:row>
                <xdr:rowOff>66675</xdr:rowOff>
              </from>
              <to>
                <xdr:col>14</xdr:col>
                <xdr:colOff>28575</xdr:colOff>
                <xdr:row>16</xdr:row>
                <xdr:rowOff>228600</xdr:rowOff>
              </to>
            </anchor>
          </controlPr>
        </control>
      </mc:Choice>
      <mc:Fallback>
        <control shapeId="52227" r:id="rId4" name="chkOkyuRiyo"/>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853A8-1BD9-49B0-A8CA-570F6BB4AD70}">
  <sheetPr codeName="Sheet1">
    <tabColor theme="9"/>
  </sheetPr>
  <dimension ref="A1:J460"/>
  <sheetViews>
    <sheetView workbookViewId="0">
      <selection sqref="A1:XFD1"/>
    </sheetView>
  </sheetViews>
  <sheetFormatPr defaultColWidth="9" defaultRowHeight="13.5" x14ac:dyDescent="0.15"/>
  <cols>
    <col min="1" max="1" width="15.375" style="81" customWidth="1"/>
    <col min="2" max="2" width="9" style="81" customWidth="1"/>
    <col min="3" max="3" width="9" style="81"/>
    <col min="4" max="6" width="22.25" style="81" customWidth="1"/>
    <col min="7" max="7" width="11.625" style="81" customWidth="1"/>
    <col min="8" max="8" width="13.875" style="81" customWidth="1"/>
    <col min="9" max="9" width="15.375" style="81" customWidth="1"/>
    <col min="10" max="16384" width="9" style="81"/>
  </cols>
  <sheetData>
    <row r="1" spans="1:10" ht="27" x14ac:dyDescent="0.15">
      <c r="A1" s="100" t="s">
        <v>259</v>
      </c>
      <c r="B1" s="100" t="s">
        <v>260</v>
      </c>
      <c r="C1" s="100" t="s">
        <v>261</v>
      </c>
      <c r="D1" s="93" t="s">
        <v>262</v>
      </c>
      <c r="E1" s="93" t="s">
        <v>263</v>
      </c>
      <c r="F1" s="93" t="s">
        <v>264</v>
      </c>
      <c r="G1" s="100" t="s">
        <v>265</v>
      </c>
      <c r="H1" s="100" t="s">
        <v>266</v>
      </c>
      <c r="I1" s="100" t="s">
        <v>267</v>
      </c>
      <c r="J1" s="100" t="s">
        <v>268</v>
      </c>
    </row>
    <row r="2" spans="1:10" x14ac:dyDescent="0.15">
      <c r="A2" s="94" t="s">
        <v>269</v>
      </c>
      <c r="B2" s="65" t="s">
        <v>270</v>
      </c>
      <c r="C2" s="65" t="s">
        <v>271</v>
      </c>
      <c r="D2" s="65" t="s">
        <v>272</v>
      </c>
      <c r="E2" s="65" t="s">
        <v>273</v>
      </c>
      <c r="F2" s="65" t="s">
        <v>274</v>
      </c>
      <c r="G2" s="65" t="s">
        <v>275</v>
      </c>
      <c r="H2" s="65" t="s">
        <v>276</v>
      </c>
      <c r="I2" s="65"/>
      <c r="J2" s="96" t="s">
        <v>277</v>
      </c>
    </row>
    <row r="3" spans="1:10" x14ac:dyDescent="0.15">
      <c r="A3" s="94" t="s">
        <v>278</v>
      </c>
      <c r="B3" s="65" t="s">
        <v>270</v>
      </c>
      <c r="C3" s="65" t="s">
        <v>271</v>
      </c>
      <c r="D3" s="65" t="s">
        <v>279</v>
      </c>
      <c r="E3" s="65" t="s">
        <v>280</v>
      </c>
      <c r="F3" s="65" t="s">
        <v>281</v>
      </c>
      <c r="G3" s="65" t="s">
        <v>275</v>
      </c>
      <c r="H3" s="65" t="s">
        <v>276</v>
      </c>
      <c r="I3" s="65"/>
      <c r="J3" s="96" t="s">
        <v>277</v>
      </c>
    </row>
    <row r="4" spans="1:10" x14ac:dyDescent="0.15">
      <c r="A4" s="94" t="s">
        <v>282</v>
      </c>
      <c r="B4" s="65" t="s">
        <v>270</v>
      </c>
      <c r="C4" s="65" t="s">
        <v>271</v>
      </c>
      <c r="D4" s="65" t="s">
        <v>283</v>
      </c>
      <c r="E4" s="65" t="s">
        <v>284</v>
      </c>
      <c r="F4" s="65" t="s">
        <v>285</v>
      </c>
      <c r="G4" s="65" t="s">
        <v>275</v>
      </c>
      <c r="H4" s="65" t="s">
        <v>276</v>
      </c>
      <c r="I4" s="65"/>
      <c r="J4" s="96" t="s">
        <v>277</v>
      </c>
    </row>
    <row r="5" spans="1:10" x14ac:dyDescent="0.15">
      <c r="A5" s="94" t="s">
        <v>286</v>
      </c>
      <c r="B5" s="65" t="s">
        <v>270</v>
      </c>
      <c r="C5" s="65" t="s">
        <v>271</v>
      </c>
      <c r="D5" s="65" t="s">
        <v>287</v>
      </c>
      <c r="E5" s="65" t="s">
        <v>288</v>
      </c>
      <c r="F5" s="65" t="s">
        <v>289</v>
      </c>
      <c r="G5" s="65" t="s">
        <v>275</v>
      </c>
      <c r="H5" s="65" t="s">
        <v>276</v>
      </c>
      <c r="I5" s="65"/>
      <c r="J5" s="96" t="s">
        <v>277</v>
      </c>
    </row>
    <row r="6" spans="1:10" x14ac:dyDescent="0.15">
      <c r="A6" s="94" t="s">
        <v>290</v>
      </c>
      <c r="B6" s="65" t="s">
        <v>270</v>
      </c>
      <c r="C6" s="65" t="s">
        <v>271</v>
      </c>
      <c r="D6" s="65" t="s">
        <v>291</v>
      </c>
      <c r="E6" s="65" t="s">
        <v>292</v>
      </c>
      <c r="F6" s="65" t="s">
        <v>293</v>
      </c>
      <c r="G6" s="65" t="s">
        <v>275</v>
      </c>
      <c r="H6" s="65" t="s">
        <v>276</v>
      </c>
      <c r="I6" s="65"/>
      <c r="J6" s="96" t="s">
        <v>277</v>
      </c>
    </row>
    <row r="7" spans="1:10" x14ac:dyDescent="0.15">
      <c r="A7" s="94" t="s">
        <v>294</v>
      </c>
      <c r="B7" s="65" t="s">
        <v>270</v>
      </c>
      <c r="C7" s="65" t="s">
        <v>271</v>
      </c>
      <c r="D7" s="65" t="s">
        <v>295</v>
      </c>
      <c r="E7" s="65" t="s">
        <v>296</v>
      </c>
      <c r="F7" s="65" t="s">
        <v>297</v>
      </c>
      <c r="G7" s="65" t="s">
        <v>275</v>
      </c>
      <c r="H7" s="65" t="s">
        <v>276</v>
      </c>
      <c r="I7" s="65"/>
      <c r="J7" s="96" t="s">
        <v>277</v>
      </c>
    </row>
    <row r="8" spans="1:10" x14ac:dyDescent="0.15">
      <c r="A8" s="94" t="s">
        <v>298</v>
      </c>
      <c r="B8" s="65" t="s">
        <v>270</v>
      </c>
      <c r="C8" s="65" t="s">
        <v>271</v>
      </c>
      <c r="D8" s="65" t="s">
        <v>299</v>
      </c>
      <c r="E8" s="65" t="s">
        <v>300</v>
      </c>
      <c r="F8" s="65" t="s">
        <v>301</v>
      </c>
      <c r="G8" s="65" t="s">
        <v>275</v>
      </c>
      <c r="H8" s="65" t="s">
        <v>276</v>
      </c>
      <c r="I8" s="65"/>
      <c r="J8" s="96" t="s">
        <v>277</v>
      </c>
    </row>
    <row r="9" spans="1:10" x14ac:dyDescent="0.15">
      <c r="A9" s="94" t="s">
        <v>302</v>
      </c>
      <c r="B9" s="65" t="s">
        <v>270</v>
      </c>
      <c r="C9" s="65" t="s">
        <v>271</v>
      </c>
      <c r="D9" s="65" t="s">
        <v>303</v>
      </c>
      <c r="E9" s="65" t="s">
        <v>304</v>
      </c>
      <c r="F9" s="65" t="s">
        <v>305</v>
      </c>
      <c r="G9" s="65" t="s">
        <v>275</v>
      </c>
      <c r="H9" s="65" t="s">
        <v>276</v>
      </c>
      <c r="I9" s="65"/>
      <c r="J9" s="96" t="s">
        <v>277</v>
      </c>
    </row>
    <row r="10" spans="1:10" x14ac:dyDescent="0.15">
      <c r="A10" s="94" t="s">
        <v>306</v>
      </c>
      <c r="B10" s="65" t="s">
        <v>270</v>
      </c>
      <c r="C10" s="65" t="s">
        <v>271</v>
      </c>
      <c r="D10" s="65" t="s">
        <v>307</v>
      </c>
      <c r="E10" s="65" t="s">
        <v>308</v>
      </c>
      <c r="F10" s="65" t="s">
        <v>309</v>
      </c>
      <c r="G10" s="65" t="s">
        <v>275</v>
      </c>
      <c r="H10" s="65" t="s">
        <v>276</v>
      </c>
      <c r="I10" s="65"/>
      <c r="J10" s="96" t="s">
        <v>277</v>
      </c>
    </row>
    <row r="11" spans="1:10" x14ac:dyDescent="0.15">
      <c r="A11" s="94" t="s">
        <v>310</v>
      </c>
      <c r="B11" s="65" t="s">
        <v>270</v>
      </c>
      <c r="C11" s="65" t="s">
        <v>271</v>
      </c>
      <c r="D11" s="65" t="s">
        <v>311</v>
      </c>
      <c r="E11" s="65" t="s">
        <v>312</v>
      </c>
      <c r="F11" s="65" t="s">
        <v>313</v>
      </c>
      <c r="G11" s="65" t="s">
        <v>275</v>
      </c>
      <c r="H11" s="65" t="s">
        <v>276</v>
      </c>
      <c r="I11" s="65"/>
      <c r="J11" s="96" t="s">
        <v>277</v>
      </c>
    </row>
    <row r="12" spans="1:10" x14ac:dyDescent="0.15">
      <c r="A12" s="94" t="s">
        <v>314</v>
      </c>
      <c r="B12" s="65" t="s">
        <v>270</v>
      </c>
      <c r="C12" s="65" t="s">
        <v>271</v>
      </c>
      <c r="D12" s="65" t="s">
        <v>315</v>
      </c>
      <c r="E12" s="65" t="s">
        <v>316</v>
      </c>
      <c r="F12" s="65" t="s">
        <v>317</v>
      </c>
      <c r="G12" s="65" t="s">
        <v>275</v>
      </c>
      <c r="H12" s="65" t="s">
        <v>276</v>
      </c>
      <c r="I12" s="65"/>
      <c r="J12" s="96" t="s">
        <v>277</v>
      </c>
    </row>
    <row r="13" spans="1:10" x14ac:dyDescent="0.15">
      <c r="A13" s="94" t="s">
        <v>318</v>
      </c>
      <c r="B13" s="65" t="s">
        <v>270</v>
      </c>
      <c r="C13" s="65" t="s">
        <v>271</v>
      </c>
      <c r="D13" s="65" t="s">
        <v>319</v>
      </c>
      <c r="E13" s="65" t="s">
        <v>320</v>
      </c>
      <c r="F13" s="65" t="s">
        <v>321</v>
      </c>
      <c r="G13" s="65" t="s">
        <v>275</v>
      </c>
      <c r="H13" s="65" t="s">
        <v>276</v>
      </c>
      <c r="I13" s="65"/>
      <c r="J13" s="96" t="s">
        <v>277</v>
      </c>
    </row>
    <row r="14" spans="1:10" x14ac:dyDescent="0.15">
      <c r="A14" s="94" t="s">
        <v>322</v>
      </c>
      <c r="B14" s="65" t="s">
        <v>270</v>
      </c>
      <c r="C14" s="65" t="s">
        <v>271</v>
      </c>
      <c r="D14" s="65" t="s">
        <v>323</v>
      </c>
      <c r="E14" s="65" t="s">
        <v>324</v>
      </c>
      <c r="F14" s="65" t="s">
        <v>325</v>
      </c>
      <c r="G14" s="65" t="s">
        <v>275</v>
      </c>
      <c r="H14" s="65" t="s">
        <v>276</v>
      </c>
      <c r="I14" s="65"/>
      <c r="J14" s="96" t="s">
        <v>277</v>
      </c>
    </row>
    <row r="15" spans="1:10" x14ac:dyDescent="0.15">
      <c r="A15" s="94" t="s">
        <v>326</v>
      </c>
      <c r="B15" s="65" t="s">
        <v>270</v>
      </c>
      <c r="C15" s="65" t="s">
        <v>271</v>
      </c>
      <c r="D15" s="65" t="s">
        <v>327</v>
      </c>
      <c r="E15" s="65" t="s">
        <v>328</v>
      </c>
      <c r="F15" s="65" t="s">
        <v>329</v>
      </c>
      <c r="G15" s="65" t="s">
        <v>275</v>
      </c>
      <c r="H15" s="65" t="s">
        <v>276</v>
      </c>
      <c r="I15" s="65"/>
      <c r="J15" s="96" t="s">
        <v>277</v>
      </c>
    </row>
    <row r="16" spans="1:10" x14ac:dyDescent="0.15">
      <c r="A16" s="94" t="s">
        <v>330</v>
      </c>
      <c r="B16" s="65" t="s">
        <v>270</v>
      </c>
      <c r="C16" s="65" t="s">
        <v>271</v>
      </c>
      <c r="D16" s="65" t="s">
        <v>331</v>
      </c>
      <c r="E16" s="65" t="s">
        <v>332</v>
      </c>
      <c r="F16" s="65" t="s">
        <v>333</v>
      </c>
      <c r="G16" s="65" t="s">
        <v>275</v>
      </c>
      <c r="H16" s="65" t="s">
        <v>276</v>
      </c>
      <c r="I16" s="65"/>
      <c r="J16" s="96" t="s">
        <v>277</v>
      </c>
    </row>
    <row r="17" spans="1:10" x14ac:dyDescent="0.15">
      <c r="A17" s="94" t="s">
        <v>334</v>
      </c>
      <c r="B17" s="65" t="s">
        <v>270</v>
      </c>
      <c r="C17" s="65" t="s">
        <v>271</v>
      </c>
      <c r="D17" s="65" t="s">
        <v>335</v>
      </c>
      <c r="E17" s="65" t="s">
        <v>336</v>
      </c>
      <c r="F17" s="65" t="s">
        <v>337</v>
      </c>
      <c r="G17" s="65" t="s">
        <v>275</v>
      </c>
      <c r="H17" s="65" t="s">
        <v>276</v>
      </c>
      <c r="I17" s="65"/>
      <c r="J17" s="96" t="s">
        <v>277</v>
      </c>
    </row>
    <row r="18" spans="1:10" x14ac:dyDescent="0.15">
      <c r="A18" s="94" t="s">
        <v>338</v>
      </c>
      <c r="B18" s="65" t="s">
        <v>270</v>
      </c>
      <c r="C18" s="65" t="s">
        <v>271</v>
      </c>
      <c r="D18" s="65" t="s">
        <v>339</v>
      </c>
      <c r="E18" s="65" t="s">
        <v>340</v>
      </c>
      <c r="F18" s="65" t="s">
        <v>341</v>
      </c>
      <c r="G18" s="65" t="s">
        <v>275</v>
      </c>
      <c r="H18" s="65" t="s">
        <v>276</v>
      </c>
      <c r="I18" s="65"/>
      <c r="J18" s="96" t="s">
        <v>277</v>
      </c>
    </row>
    <row r="19" spans="1:10" x14ac:dyDescent="0.15">
      <c r="A19" s="94" t="s">
        <v>342</v>
      </c>
      <c r="B19" s="65" t="s">
        <v>270</v>
      </c>
      <c r="C19" s="65" t="s">
        <v>271</v>
      </c>
      <c r="D19" s="65" t="s">
        <v>343</v>
      </c>
      <c r="E19" s="65" t="s">
        <v>344</v>
      </c>
      <c r="F19" s="65" t="s">
        <v>345</v>
      </c>
      <c r="G19" s="65" t="s">
        <v>275</v>
      </c>
      <c r="H19" s="65" t="s">
        <v>276</v>
      </c>
      <c r="I19" s="65"/>
      <c r="J19" s="96" t="s">
        <v>277</v>
      </c>
    </row>
    <row r="20" spans="1:10" x14ac:dyDescent="0.15">
      <c r="A20" s="94" t="s">
        <v>346</v>
      </c>
      <c r="B20" s="65" t="s">
        <v>270</v>
      </c>
      <c r="C20" s="65" t="s">
        <v>271</v>
      </c>
      <c r="D20" s="65" t="s">
        <v>347</v>
      </c>
      <c r="E20" s="65" t="s">
        <v>348</v>
      </c>
      <c r="F20" s="65" t="s">
        <v>349</v>
      </c>
      <c r="G20" s="65" t="s">
        <v>275</v>
      </c>
      <c r="H20" s="65" t="s">
        <v>276</v>
      </c>
      <c r="I20" s="65"/>
      <c r="J20" s="96" t="s">
        <v>277</v>
      </c>
    </row>
    <row r="21" spans="1:10" x14ac:dyDescent="0.15">
      <c r="A21" s="94" t="s">
        <v>350</v>
      </c>
      <c r="B21" s="65" t="s">
        <v>270</v>
      </c>
      <c r="C21" s="65" t="s">
        <v>271</v>
      </c>
      <c r="D21" s="65" t="s">
        <v>351</v>
      </c>
      <c r="E21" s="65" t="s">
        <v>352</v>
      </c>
      <c r="F21" s="65" t="s">
        <v>353</v>
      </c>
      <c r="G21" s="65" t="s">
        <v>275</v>
      </c>
      <c r="H21" s="65" t="s">
        <v>276</v>
      </c>
      <c r="I21" s="65"/>
      <c r="J21" s="96" t="s">
        <v>277</v>
      </c>
    </row>
    <row r="22" spans="1:10" x14ac:dyDescent="0.15">
      <c r="A22" s="94" t="s">
        <v>354</v>
      </c>
      <c r="B22" s="65" t="s">
        <v>270</v>
      </c>
      <c r="C22" s="65" t="s">
        <v>271</v>
      </c>
      <c r="D22" s="65" t="s">
        <v>355</v>
      </c>
      <c r="E22" s="65" t="s">
        <v>356</v>
      </c>
      <c r="F22" s="65" t="s">
        <v>357</v>
      </c>
      <c r="G22" s="65" t="s">
        <v>275</v>
      </c>
      <c r="H22" s="65" t="s">
        <v>276</v>
      </c>
      <c r="I22" s="65"/>
      <c r="J22" s="96" t="s">
        <v>277</v>
      </c>
    </row>
    <row r="23" spans="1:10" x14ac:dyDescent="0.15">
      <c r="A23" s="94" t="s">
        <v>358</v>
      </c>
      <c r="B23" s="65" t="s">
        <v>270</v>
      </c>
      <c r="C23" s="65" t="s">
        <v>271</v>
      </c>
      <c r="D23" s="65" t="s">
        <v>359</v>
      </c>
      <c r="E23" s="65" t="s">
        <v>360</v>
      </c>
      <c r="F23" s="65" t="s">
        <v>361</v>
      </c>
      <c r="G23" s="65" t="s">
        <v>275</v>
      </c>
      <c r="H23" s="65" t="s">
        <v>276</v>
      </c>
      <c r="I23" s="65"/>
      <c r="J23" s="96" t="s">
        <v>277</v>
      </c>
    </row>
    <row r="24" spans="1:10" x14ac:dyDescent="0.15">
      <c r="A24" s="94" t="s">
        <v>362</v>
      </c>
      <c r="B24" s="65" t="s">
        <v>270</v>
      </c>
      <c r="C24" s="65" t="s">
        <v>271</v>
      </c>
      <c r="D24" s="65" t="s">
        <v>363</v>
      </c>
      <c r="E24" s="65" t="s">
        <v>364</v>
      </c>
      <c r="F24" s="65" t="s">
        <v>365</v>
      </c>
      <c r="G24" s="65" t="s">
        <v>275</v>
      </c>
      <c r="H24" s="65" t="s">
        <v>276</v>
      </c>
      <c r="I24" s="65"/>
      <c r="J24" s="96" t="s">
        <v>277</v>
      </c>
    </row>
    <row r="25" spans="1:10" x14ac:dyDescent="0.15">
      <c r="A25" s="94" t="s">
        <v>366</v>
      </c>
      <c r="B25" s="65" t="s">
        <v>270</v>
      </c>
      <c r="C25" s="65" t="s">
        <v>271</v>
      </c>
      <c r="D25" s="65" t="s">
        <v>367</v>
      </c>
      <c r="E25" s="65" t="s">
        <v>368</v>
      </c>
      <c r="F25" s="65" t="s">
        <v>369</v>
      </c>
      <c r="G25" s="65" t="s">
        <v>275</v>
      </c>
      <c r="H25" s="65" t="s">
        <v>276</v>
      </c>
      <c r="I25" s="65"/>
      <c r="J25" s="96" t="s">
        <v>277</v>
      </c>
    </row>
    <row r="26" spans="1:10" x14ac:dyDescent="0.15">
      <c r="A26" s="94" t="s">
        <v>370</v>
      </c>
      <c r="B26" s="65" t="s">
        <v>270</v>
      </c>
      <c r="C26" s="65" t="s">
        <v>271</v>
      </c>
      <c r="D26" s="65" t="s">
        <v>371</v>
      </c>
      <c r="E26" s="65" t="s">
        <v>372</v>
      </c>
      <c r="F26" s="65" t="s">
        <v>373</v>
      </c>
      <c r="G26" s="65" t="s">
        <v>275</v>
      </c>
      <c r="H26" s="65" t="s">
        <v>276</v>
      </c>
      <c r="I26" s="65"/>
      <c r="J26" s="96" t="s">
        <v>277</v>
      </c>
    </row>
    <row r="27" spans="1:10" x14ac:dyDescent="0.15">
      <c r="A27" s="94" t="s">
        <v>374</v>
      </c>
      <c r="B27" s="65" t="s">
        <v>270</v>
      </c>
      <c r="C27" s="65" t="s">
        <v>271</v>
      </c>
      <c r="D27" s="65" t="s">
        <v>375</v>
      </c>
      <c r="E27" s="65" t="s">
        <v>376</v>
      </c>
      <c r="F27" s="65" t="s">
        <v>377</v>
      </c>
      <c r="G27" s="65" t="s">
        <v>275</v>
      </c>
      <c r="H27" s="65" t="s">
        <v>276</v>
      </c>
      <c r="I27" s="65"/>
      <c r="J27" s="96" t="s">
        <v>277</v>
      </c>
    </row>
    <row r="28" spans="1:10" x14ac:dyDescent="0.15">
      <c r="A28" s="94" t="s">
        <v>378</v>
      </c>
      <c r="B28" s="65" t="s">
        <v>270</v>
      </c>
      <c r="C28" s="65" t="s">
        <v>271</v>
      </c>
      <c r="D28" s="65" t="s">
        <v>379</v>
      </c>
      <c r="E28" s="65" t="s">
        <v>380</v>
      </c>
      <c r="F28" s="65" t="s">
        <v>381</v>
      </c>
      <c r="G28" s="65" t="s">
        <v>275</v>
      </c>
      <c r="H28" s="65" t="s">
        <v>276</v>
      </c>
      <c r="I28" s="65"/>
      <c r="J28" s="96" t="s">
        <v>277</v>
      </c>
    </row>
    <row r="29" spans="1:10" x14ac:dyDescent="0.15">
      <c r="A29" s="94" t="s">
        <v>382</v>
      </c>
      <c r="B29" s="65" t="s">
        <v>270</v>
      </c>
      <c r="C29" s="65" t="s">
        <v>271</v>
      </c>
      <c r="D29" s="65" t="s">
        <v>383</v>
      </c>
      <c r="E29" s="65" t="s">
        <v>384</v>
      </c>
      <c r="F29" s="65" t="s">
        <v>385</v>
      </c>
      <c r="G29" s="65" t="s">
        <v>275</v>
      </c>
      <c r="H29" s="65" t="s">
        <v>276</v>
      </c>
      <c r="I29" s="65"/>
      <c r="J29" s="96" t="s">
        <v>277</v>
      </c>
    </row>
    <row r="30" spans="1:10" x14ac:dyDescent="0.15">
      <c r="A30" s="94" t="s">
        <v>386</v>
      </c>
      <c r="B30" s="65" t="s">
        <v>270</v>
      </c>
      <c r="C30" s="65" t="s">
        <v>271</v>
      </c>
      <c r="D30" s="65" t="s">
        <v>387</v>
      </c>
      <c r="E30" s="65" t="s">
        <v>388</v>
      </c>
      <c r="F30" s="65" t="s">
        <v>389</v>
      </c>
      <c r="G30" s="65" t="s">
        <v>275</v>
      </c>
      <c r="H30" s="65" t="s">
        <v>276</v>
      </c>
      <c r="I30" s="65"/>
      <c r="J30" s="96" t="s">
        <v>277</v>
      </c>
    </row>
    <row r="31" spans="1:10" x14ac:dyDescent="0.15">
      <c r="A31" s="94" t="s">
        <v>390</v>
      </c>
      <c r="B31" s="65" t="s">
        <v>270</v>
      </c>
      <c r="C31" s="65" t="s">
        <v>271</v>
      </c>
      <c r="D31" s="65" t="s">
        <v>391</v>
      </c>
      <c r="E31" s="65" t="s">
        <v>392</v>
      </c>
      <c r="F31" s="65" t="s">
        <v>393</v>
      </c>
      <c r="G31" s="65" t="s">
        <v>275</v>
      </c>
      <c r="H31" s="65" t="s">
        <v>276</v>
      </c>
      <c r="I31" s="65"/>
      <c r="J31" s="96" t="s">
        <v>277</v>
      </c>
    </row>
    <row r="32" spans="1:10" x14ac:dyDescent="0.15">
      <c r="A32" s="94" t="s">
        <v>394</v>
      </c>
      <c r="B32" s="65" t="s">
        <v>270</v>
      </c>
      <c r="C32" s="65" t="s">
        <v>271</v>
      </c>
      <c r="D32" s="65" t="s">
        <v>395</v>
      </c>
      <c r="E32" s="65" t="s">
        <v>396</v>
      </c>
      <c r="F32" s="65" t="s">
        <v>397</v>
      </c>
      <c r="G32" s="65" t="s">
        <v>275</v>
      </c>
      <c r="H32" s="65" t="s">
        <v>276</v>
      </c>
      <c r="I32" s="65"/>
      <c r="J32" s="96" t="s">
        <v>277</v>
      </c>
    </row>
    <row r="33" spans="1:10" x14ac:dyDescent="0.15">
      <c r="A33" s="94" t="s">
        <v>398</v>
      </c>
      <c r="B33" s="65" t="s">
        <v>270</v>
      </c>
      <c r="C33" s="65" t="s">
        <v>271</v>
      </c>
      <c r="D33" s="65" t="s">
        <v>399</v>
      </c>
      <c r="E33" s="65" t="s">
        <v>400</v>
      </c>
      <c r="F33" s="65" t="s">
        <v>401</v>
      </c>
      <c r="G33" s="65" t="s">
        <v>275</v>
      </c>
      <c r="H33" s="65" t="s">
        <v>276</v>
      </c>
      <c r="I33" s="65"/>
      <c r="J33" s="96" t="s">
        <v>277</v>
      </c>
    </row>
    <row r="34" spans="1:10" x14ac:dyDescent="0.15">
      <c r="A34" s="94" t="s">
        <v>402</v>
      </c>
      <c r="B34" s="65" t="s">
        <v>270</v>
      </c>
      <c r="C34" s="65" t="s">
        <v>271</v>
      </c>
      <c r="D34" s="65" t="s">
        <v>403</v>
      </c>
      <c r="E34" s="65" t="s">
        <v>404</v>
      </c>
      <c r="F34" s="65" t="s">
        <v>405</v>
      </c>
      <c r="G34" s="65" t="s">
        <v>275</v>
      </c>
      <c r="H34" s="65" t="s">
        <v>276</v>
      </c>
      <c r="I34" s="65"/>
      <c r="J34" s="96" t="s">
        <v>277</v>
      </c>
    </row>
    <row r="35" spans="1:10" x14ac:dyDescent="0.15">
      <c r="A35" s="94" t="s">
        <v>406</v>
      </c>
      <c r="B35" s="65" t="s">
        <v>270</v>
      </c>
      <c r="C35" s="65" t="s">
        <v>271</v>
      </c>
      <c r="D35" s="65" t="s">
        <v>407</v>
      </c>
      <c r="E35" s="65" t="s">
        <v>408</v>
      </c>
      <c r="F35" s="65" t="s">
        <v>409</v>
      </c>
      <c r="G35" s="65" t="s">
        <v>275</v>
      </c>
      <c r="H35" s="65" t="s">
        <v>276</v>
      </c>
      <c r="I35" s="65"/>
      <c r="J35" s="96" t="s">
        <v>277</v>
      </c>
    </row>
    <row r="36" spans="1:10" x14ac:dyDescent="0.15">
      <c r="A36" s="94" t="s">
        <v>410</v>
      </c>
      <c r="B36" s="65" t="s">
        <v>270</v>
      </c>
      <c r="C36" s="65" t="s">
        <v>271</v>
      </c>
      <c r="D36" s="65" t="s">
        <v>411</v>
      </c>
      <c r="E36" s="65" t="s">
        <v>412</v>
      </c>
      <c r="F36" s="65" t="s">
        <v>413</v>
      </c>
      <c r="G36" s="65" t="s">
        <v>275</v>
      </c>
      <c r="H36" s="65" t="s">
        <v>276</v>
      </c>
      <c r="I36" s="65"/>
      <c r="J36" s="96" t="s">
        <v>277</v>
      </c>
    </row>
    <row r="37" spans="1:10" x14ac:dyDescent="0.15">
      <c r="A37" s="94" t="s">
        <v>414</v>
      </c>
      <c r="B37" s="65" t="s">
        <v>270</v>
      </c>
      <c r="C37" s="65" t="s">
        <v>271</v>
      </c>
      <c r="D37" s="65" t="s">
        <v>415</v>
      </c>
      <c r="E37" s="65" t="s">
        <v>416</v>
      </c>
      <c r="F37" s="65" t="s">
        <v>417</v>
      </c>
      <c r="G37" s="65" t="s">
        <v>275</v>
      </c>
      <c r="H37" s="65" t="s">
        <v>276</v>
      </c>
      <c r="I37" s="65"/>
      <c r="J37" s="96" t="s">
        <v>277</v>
      </c>
    </row>
    <row r="38" spans="1:10" x14ac:dyDescent="0.15">
      <c r="A38" s="94" t="s">
        <v>418</v>
      </c>
      <c r="B38" s="65" t="s">
        <v>270</v>
      </c>
      <c r="C38" s="65" t="s">
        <v>271</v>
      </c>
      <c r="D38" s="65" t="s">
        <v>419</v>
      </c>
      <c r="E38" s="65" t="s">
        <v>420</v>
      </c>
      <c r="F38" s="65" t="s">
        <v>421</v>
      </c>
      <c r="G38" s="65" t="s">
        <v>275</v>
      </c>
      <c r="H38" s="65" t="s">
        <v>276</v>
      </c>
      <c r="I38" s="65"/>
      <c r="J38" s="96" t="s">
        <v>277</v>
      </c>
    </row>
    <row r="39" spans="1:10" x14ac:dyDescent="0.15">
      <c r="A39" s="94" t="s">
        <v>422</v>
      </c>
      <c r="B39" s="65" t="s">
        <v>270</v>
      </c>
      <c r="C39" s="65" t="s">
        <v>271</v>
      </c>
      <c r="D39" s="65" t="s">
        <v>423</v>
      </c>
      <c r="E39" s="65" t="s">
        <v>424</v>
      </c>
      <c r="F39" s="65" t="s">
        <v>425</v>
      </c>
      <c r="G39" s="65" t="s">
        <v>275</v>
      </c>
      <c r="H39" s="65" t="s">
        <v>276</v>
      </c>
      <c r="I39" s="65"/>
      <c r="J39" s="96" t="s">
        <v>277</v>
      </c>
    </row>
    <row r="40" spans="1:10" x14ac:dyDescent="0.15">
      <c r="A40" s="94" t="s">
        <v>426</v>
      </c>
      <c r="B40" s="65" t="s">
        <v>270</v>
      </c>
      <c r="C40" s="65" t="s">
        <v>271</v>
      </c>
      <c r="D40" s="65" t="s">
        <v>427</v>
      </c>
      <c r="E40" s="65" t="s">
        <v>428</v>
      </c>
      <c r="F40" s="65" t="s">
        <v>429</v>
      </c>
      <c r="G40" s="65" t="s">
        <v>275</v>
      </c>
      <c r="H40" s="65" t="s">
        <v>276</v>
      </c>
      <c r="I40" s="65"/>
      <c r="J40" s="96" t="s">
        <v>277</v>
      </c>
    </row>
    <row r="41" spans="1:10" x14ac:dyDescent="0.15">
      <c r="A41" s="94" t="s">
        <v>430</v>
      </c>
      <c r="B41" s="65" t="s">
        <v>270</v>
      </c>
      <c r="C41" s="65" t="s">
        <v>271</v>
      </c>
      <c r="D41" s="65" t="s">
        <v>431</v>
      </c>
      <c r="E41" s="65" t="s">
        <v>432</v>
      </c>
      <c r="F41" s="65" t="s">
        <v>433</v>
      </c>
      <c r="G41" s="65" t="s">
        <v>275</v>
      </c>
      <c r="H41" s="65" t="s">
        <v>276</v>
      </c>
      <c r="I41" s="65"/>
      <c r="J41" s="96" t="s">
        <v>277</v>
      </c>
    </row>
    <row r="42" spans="1:10" x14ac:dyDescent="0.15">
      <c r="A42" s="94" t="s">
        <v>434</v>
      </c>
      <c r="B42" s="65" t="s">
        <v>270</v>
      </c>
      <c r="C42" s="65" t="s">
        <v>271</v>
      </c>
      <c r="D42" s="65" t="s">
        <v>435</v>
      </c>
      <c r="E42" s="65" t="s">
        <v>436</v>
      </c>
      <c r="F42" s="65" t="s">
        <v>437</v>
      </c>
      <c r="G42" s="65" t="s">
        <v>275</v>
      </c>
      <c r="H42" s="65" t="s">
        <v>276</v>
      </c>
      <c r="I42" s="65"/>
      <c r="J42" s="96" t="s">
        <v>277</v>
      </c>
    </row>
    <row r="43" spans="1:10" x14ac:dyDescent="0.15">
      <c r="A43" s="94" t="s">
        <v>438</v>
      </c>
      <c r="B43" s="65" t="s">
        <v>270</v>
      </c>
      <c r="C43" s="65" t="s">
        <v>271</v>
      </c>
      <c r="D43" s="65" t="s">
        <v>439</v>
      </c>
      <c r="E43" s="65" t="s">
        <v>440</v>
      </c>
      <c r="F43" s="65" t="s">
        <v>441</v>
      </c>
      <c r="G43" s="65" t="s">
        <v>275</v>
      </c>
      <c r="H43" s="65" t="s">
        <v>276</v>
      </c>
      <c r="I43" s="65"/>
      <c r="J43" s="96" t="s">
        <v>277</v>
      </c>
    </row>
    <row r="44" spans="1:10" x14ac:dyDescent="0.15">
      <c r="A44" s="94" t="s">
        <v>442</v>
      </c>
      <c r="B44" s="65" t="s">
        <v>270</v>
      </c>
      <c r="C44" s="65" t="s">
        <v>271</v>
      </c>
      <c r="D44" s="65" t="s">
        <v>443</v>
      </c>
      <c r="E44" s="65" t="s">
        <v>444</v>
      </c>
      <c r="F44" s="65" t="s">
        <v>445</v>
      </c>
      <c r="G44" s="65" t="s">
        <v>275</v>
      </c>
      <c r="H44" s="65" t="s">
        <v>276</v>
      </c>
      <c r="I44" s="65"/>
      <c r="J44" s="96" t="s">
        <v>277</v>
      </c>
    </row>
    <row r="45" spans="1:10" x14ac:dyDescent="0.15">
      <c r="A45" s="94" t="s">
        <v>446</v>
      </c>
      <c r="B45" s="65" t="s">
        <v>270</v>
      </c>
      <c r="C45" s="65" t="s">
        <v>271</v>
      </c>
      <c r="D45" s="65" t="s">
        <v>447</v>
      </c>
      <c r="E45" s="65" t="s">
        <v>448</v>
      </c>
      <c r="F45" s="65" t="s">
        <v>449</v>
      </c>
      <c r="G45" s="65" t="s">
        <v>275</v>
      </c>
      <c r="H45" s="65" t="s">
        <v>276</v>
      </c>
      <c r="I45" s="65"/>
      <c r="J45" s="96" t="s">
        <v>277</v>
      </c>
    </row>
    <row r="46" spans="1:10" x14ac:dyDescent="0.15">
      <c r="A46" s="94" t="s">
        <v>450</v>
      </c>
      <c r="B46" s="65" t="s">
        <v>270</v>
      </c>
      <c r="C46" s="65" t="s">
        <v>271</v>
      </c>
      <c r="D46" s="65" t="s">
        <v>451</v>
      </c>
      <c r="E46" s="65" t="s">
        <v>452</v>
      </c>
      <c r="F46" s="65" t="s">
        <v>453</v>
      </c>
      <c r="G46" s="65" t="s">
        <v>275</v>
      </c>
      <c r="H46" s="65" t="s">
        <v>276</v>
      </c>
      <c r="I46" s="65"/>
      <c r="J46" s="96" t="s">
        <v>277</v>
      </c>
    </row>
    <row r="47" spans="1:10" x14ac:dyDescent="0.15">
      <c r="A47" s="94" t="s">
        <v>454</v>
      </c>
      <c r="B47" s="65" t="s">
        <v>270</v>
      </c>
      <c r="C47" s="65" t="s">
        <v>271</v>
      </c>
      <c r="D47" s="65" t="s">
        <v>455</v>
      </c>
      <c r="E47" s="65" t="s">
        <v>456</v>
      </c>
      <c r="F47" s="65" t="s">
        <v>457</v>
      </c>
      <c r="G47" s="65" t="s">
        <v>275</v>
      </c>
      <c r="H47" s="65" t="s">
        <v>276</v>
      </c>
      <c r="I47" s="65"/>
      <c r="J47" s="96" t="s">
        <v>277</v>
      </c>
    </row>
    <row r="48" spans="1:10" x14ac:dyDescent="0.15">
      <c r="A48" s="94" t="s">
        <v>458</v>
      </c>
      <c r="B48" s="65" t="s">
        <v>270</v>
      </c>
      <c r="C48" s="65" t="s">
        <v>271</v>
      </c>
      <c r="D48" s="65" t="s">
        <v>459</v>
      </c>
      <c r="E48" s="65" t="s">
        <v>460</v>
      </c>
      <c r="F48" s="65" t="s">
        <v>461</v>
      </c>
      <c r="G48" s="65" t="s">
        <v>275</v>
      </c>
      <c r="H48" s="65" t="s">
        <v>276</v>
      </c>
      <c r="I48" s="65"/>
      <c r="J48" s="96" t="s">
        <v>277</v>
      </c>
    </row>
    <row r="49" spans="1:10" x14ac:dyDescent="0.15">
      <c r="A49" s="94" t="s">
        <v>462</v>
      </c>
      <c r="B49" s="65" t="s">
        <v>270</v>
      </c>
      <c r="C49" s="65" t="s">
        <v>271</v>
      </c>
      <c r="D49" s="65" t="s">
        <v>463</v>
      </c>
      <c r="E49" s="65" t="s">
        <v>464</v>
      </c>
      <c r="F49" s="65" t="s">
        <v>465</v>
      </c>
      <c r="G49" s="65" t="s">
        <v>275</v>
      </c>
      <c r="H49" s="65" t="s">
        <v>276</v>
      </c>
      <c r="I49" s="65"/>
      <c r="J49" s="96" t="s">
        <v>277</v>
      </c>
    </row>
    <row r="50" spans="1:10" x14ac:dyDescent="0.15">
      <c r="A50" s="94" t="s">
        <v>466</v>
      </c>
      <c r="B50" s="65" t="s">
        <v>270</v>
      </c>
      <c r="C50" s="65" t="s">
        <v>271</v>
      </c>
      <c r="D50" s="65" t="s">
        <v>467</v>
      </c>
      <c r="E50" s="65" t="s">
        <v>468</v>
      </c>
      <c r="F50" s="65" t="s">
        <v>469</v>
      </c>
      <c r="G50" s="65" t="s">
        <v>275</v>
      </c>
      <c r="H50" s="65" t="s">
        <v>276</v>
      </c>
      <c r="I50" s="65"/>
      <c r="J50" s="96" t="s">
        <v>277</v>
      </c>
    </row>
    <row r="51" spans="1:10" x14ac:dyDescent="0.15">
      <c r="A51" s="94" t="s">
        <v>470</v>
      </c>
      <c r="B51" s="65" t="s">
        <v>270</v>
      </c>
      <c r="C51" s="65" t="s">
        <v>271</v>
      </c>
      <c r="D51" s="65" t="s">
        <v>471</v>
      </c>
      <c r="E51" s="65" t="s">
        <v>472</v>
      </c>
      <c r="F51" s="65" t="s">
        <v>473</v>
      </c>
      <c r="G51" s="65" t="s">
        <v>275</v>
      </c>
      <c r="H51" s="65" t="s">
        <v>276</v>
      </c>
      <c r="I51" s="65"/>
      <c r="J51" s="96" t="s">
        <v>277</v>
      </c>
    </row>
    <row r="52" spans="1:10" x14ac:dyDescent="0.15">
      <c r="A52" s="94" t="s">
        <v>474</v>
      </c>
      <c r="B52" s="65" t="s">
        <v>270</v>
      </c>
      <c r="C52" s="65" t="s">
        <v>271</v>
      </c>
      <c r="D52" s="65" t="s">
        <v>475</v>
      </c>
      <c r="E52" s="65" t="s">
        <v>476</v>
      </c>
      <c r="F52" s="65" t="s">
        <v>477</v>
      </c>
      <c r="G52" s="65" t="s">
        <v>275</v>
      </c>
      <c r="H52" s="65" t="s">
        <v>276</v>
      </c>
      <c r="I52" s="65"/>
      <c r="J52" s="96" t="s">
        <v>277</v>
      </c>
    </row>
    <row r="53" spans="1:10" x14ac:dyDescent="0.15">
      <c r="A53" s="94" t="s">
        <v>478</v>
      </c>
      <c r="B53" s="65" t="s">
        <v>270</v>
      </c>
      <c r="C53" s="65" t="s">
        <v>271</v>
      </c>
      <c r="D53" s="65" t="s">
        <v>479</v>
      </c>
      <c r="E53" s="65" t="s">
        <v>480</v>
      </c>
      <c r="F53" s="65" t="s">
        <v>481</v>
      </c>
      <c r="G53" s="65" t="s">
        <v>275</v>
      </c>
      <c r="H53" s="65" t="s">
        <v>276</v>
      </c>
      <c r="I53" s="65"/>
      <c r="J53" s="96" t="s">
        <v>277</v>
      </c>
    </row>
    <row r="54" spans="1:10" x14ac:dyDescent="0.15">
      <c r="A54" s="94" t="s">
        <v>482</v>
      </c>
      <c r="B54" s="65" t="s">
        <v>270</v>
      </c>
      <c r="C54" s="65" t="s">
        <v>271</v>
      </c>
      <c r="D54" s="65" t="s">
        <v>483</v>
      </c>
      <c r="E54" s="65" t="s">
        <v>484</v>
      </c>
      <c r="F54" s="65" t="s">
        <v>485</v>
      </c>
      <c r="G54" s="65" t="s">
        <v>275</v>
      </c>
      <c r="H54" s="65" t="s">
        <v>276</v>
      </c>
      <c r="I54" s="65"/>
      <c r="J54" s="96" t="s">
        <v>277</v>
      </c>
    </row>
    <row r="55" spans="1:10" x14ac:dyDescent="0.15">
      <c r="A55" s="94" t="s">
        <v>486</v>
      </c>
      <c r="B55" s="65" t="s">
        <v>270</v>
      </c>
      <c r="C55" s="65" t="s">
        <v>271</v>
      </c>
      <c r="D55" s="65" t="s">
        <v>487</v>
      </c>
      <c r="E55" s="65" t="s">
        <v>488</v>
      </c>
      <c r="F55" s="65" t="s">
        <v>489</v>
      </c>
      <c r="G55" s="65" t="s">
        <v>275</v>
      </c>
      <c r="H55" s="65" t="s">
        <v>276</v>
      </c>
      <c r="I55" s="65"/>
      <c r="J55" s="96" t="s">
        <v>277</v>
      </c>
    </row>
    <row r="56" spans="1:10" x14ac:dyDescent="0.15">
      <c r="A56" s="94" t="s">
        <v>490</v>
      </c>
      <c r="B56" s="65" t="s">
        <v>491</v>
      </c>
      <c r="C56" s="65" t="s">
        <v>271</v>
      </c>
      <c r="D56" s="65" t="s">
        <v>492</v>
      </c>
      <c r="E56" s="65" t="s">
        <v>493</v>
      </c>
      <c r="F56" s="65" t="s">
        <v>494</v>
      </c>
      <c r="G56" s="65" t="s">
        <v>275</v>
      </c>
      <c r="H56" s="65" t="s">
        <v>495</v>
      </c>
      <c r="I56" s="65"/>
      <c r="J56" s="96" t="s">
        <v>277</v>
      </c>
    </row>
    <row r="57" spans="1:10" x14ac:dyDescent="0.15">
      <c r="A57" s="94" t="s">
        <v>496</v>
      </c>
      <c r="B57" s="65" t="s">
        <v>491</v>
      </c>
      <c r="C57" s="65" t="s">
        <v>271</v>
      </c>
      <c r="D57" s="65" t="s">
        <v>497</v>
      </c>
      <c r="E57" s="65" t="s">
        <v>498</v>
      </c>
      <c r="F57" s="65" t="s">
        <v>499</v>
      </c>
      <c r="G57" s="65" t="s">
        <v>275</v>
      </c>
      <c r="H57" s="65" t="s">
        <v>495</v>
      </c>
      <c r="I57" s="65"/>
      <c r="J57" s="96" t="s">
        <v>277</v>
      </c>
    </row>
    <row r="58" spans="1:10" x14ac:dyDescent="0.15">
      <c r="A58" s="94" t="s">
        <v>500</v>
      </c>
      <c r="B58" s="65" t="s">
        <v>491</v>
      </c>
      <c r="C58" s="65" t="s">
        <v>271</v>
      </c>
      <c r="D58" s="65" t="s">
        <v>501</v>
      </c>
      <c r="E58" s="65" t="s">
        <v>502</v>
      </c>
      <c r="F58" s="65" t="s">
        <v>503</v>
      </c>
      <c r="G58" s="65" t="s">
        <v>275</v>
      </c>
      <c r="H58" s="65" t="s">
        <v>495</v>
      </c>
      <c r="I58" s="65"/>
      <c r="J58" s="96" t="s">
        <v>277</v>
      </c>
    </row>
    <row r="59" spans="1:10" x14ac:dyDescent="0.15">
      <c r="A59" s="94" t="s">
        <v>504</v>
      </c>
      <c r="B59" s="65" t="s">
        <v>491</v>
      </c>
      <c r="C59" s="65" t="s">
        <v>271</v>
      </c>
      <c r="D59" s="65" t="s">
        <v>505</v>
      </c>
      <c r="E59" s="65" t="s">
        <v>506</v>
      </c>
      <c r="F59" s="65" t="s">
        <v>507</v>
      </c>
      <c r="G59" s="65" t="s">
        <v>275</v>
      </c>
      <c r="H59" s="65" t="s">
        <v>495</v>
      </c>
      <c r="I59" s="65"/>
      <c r="J59" s="96" t="s">
        <v>277</v>
      </c>
    </row>
    <row r="60" spans="1:10" x14ac:dyDescent="0.15">
      <c r="A60" s="94" t="s">
        <v>508</v>
      </c>
      <c r="B60" s="65" t="s">
        <v>491</v>
      </c>
      <c r="C60" s="65" t="s">
        <v>271</v>
      </c>
      <c r="D60" s="65" t="s">
        <v>509</v>
      </c>
      <c r="E60" s="65" t="s">
        <v>510</v>
      </c>
      <c r="F60" s="65" t="s">
        <v>511</v>
      </c>
      <c r="G60" s="65" t="s">
        <v>275</v>
      </c>
      <c r="H60" s="65" t="s">
        <v>495</v>
      </c>
      <c r="I60" s="65"/>
      <c r="J60" s="96" t="s">
        <v>277</v>
      </c>
    </row>
    <row r="61" spans="1:10" x14ac:dyDescent="0.15">
      <c r="A61" s="94" t="s">
        <v>512</v>
      </c>
      <c r="B61" s="65" t="s">
        <v>491</v>
      </c>
      <c r="C61" s="65" t="s">
        <v>271</v>
      </c>
      <c r="D61" s="65" t="s">
        <v>513</v>
      </c>
      <c r="E61" s="65" t="s">
        <v>514</v>
      </c>
      <c r="F61" s="65" t="s">
        <v>515</v>
      </c>
      <c r="G61" s="65" t="s">
        <v>275</v>
      </c>
      <c r="H61" s="65" t="s">
        <v>495</v>
      </c>
      <c r="I61" s="65"/>
      <c r="J61" s="96" t="s">
        <v>277</v>
      </c>
    </row>
    <row r="62" spans="1:10" x14ac:dyDescent="0.15">
      <c r="A62" s="94" t="s">
        <v>516</v>
      </c>
      <c r="B62" s="65" t="s">
        <v>491</v>
      </c>
      <c r="C62" s="65" t="s">
        <v>271</v>
      </c>
      <c r="D62" s="65" t="s">
        <v>517</v>
      </c>
      <c r="E62" s="65" t="s">
        <v>518</v>
      </c>
      <c r="F62" s="65" t="s">
        <v>519</v>
      </c>
      <c r="G62" s="65" t="s">
        <v>275</v>
      </c>
      <c r="H62" s="65" t="s">
        <v>495</v>
      </c>
      <c r="I62" s="65"/>
      <c r="J62" s="96" t="s">
        <v>277</v>
      </c>
    </row>
    <row r="63" spans="1:10" x14ac:dyDescent="0.15">
      <c r="A63" s="94" t="s">
        <v>520</v>
      </c>
      <c r="B63" s="65" t="s">
        <v>491</v>
      </c>
      <c r="C63" s="65" t="s">
        <v>271</v>
      </c>
      <c r="D63" s="65" t="s">
        <v>521</v>
      </c>
      <c r="E63" s="65" t="s">
        <v>522</v>
      </c>
      <c r="F63" s="65" t="s">
        <v>523</v>
      </c>
      <c r="G63" s="65" t="s">
        <v>275</v>
      </c>
      <c r="H63" s="65" t="s">
        <v>495</v>
      </c>
      <c r="I63" s="65"/>
      <c r="J63" s="96" t="s">
        <v>277</v>
      </c>
    </row>
    <row r="64" spans="1:10" x14ac:dyDescent="0.15">
      <c r="A64" s="94" t="s">
        <v>524</v>
      </c>
      <c r="B64" s="65" t="s">
        <v>491</v>
      </c>
      <c r="C64" s="65" t="s">
        <v>271</v>
      </c>
      <c r="D64" s="65" t="s">
        <v>525</v>
      </c>
      <c r="E64" s="65" t="s">
        <v>526</v>
      </c>
      <c r="F64" s="65" t="s">
        <v>527</v>
      </c>
      <c r="G64" s="65" t="s">
        <v>275</v>
      </c>
      <c r="H64" s="65" t="s">
        <v>495</v>
      </c>
      <c r="I64" s="65"/>
      <c r="J64" s="96" t="s">
        <v>277</v>
      </c>
    </row>
    <row r="65" spans="1:10" x14ac:dyDescent="0.15">
      <c r="A65" s="94" t="s">
        <v>528</v>
      </c>
      <c r="B65" s="65" t="s">
        <v>491</v>
      </c>
      <c r="C65" s="65" t="s">
        <v>271</v>
      </c>
      <c r="D65" s="65" t="s">
        <v>529</v>
      </c>
      <c r="E65" s="65" t="s">
        <v>530</v>
      </c>
      <c r="F65" s="65" t="s">
        <v>531</v>
      </c>
      <c r="G65" s="65" t="s">
        <v>275</v>
      </c>
      <c r="H65" s="65" t="s">
        <v>495</v>
      </c>
      <c r="I65" s="65"/>
      <c r="J65" s="96" t="s">
        <v>277</v>
      </c>
    </row>
    <row r="66" spans="1:10" x14ac:dyDescent="0.15">
      <c r="A66" s="94" t="s">
        <v>532</v>
      </c>
      <c r="B66" s="65" t="s">
        <v>533</v>
      </c>
      <c r="C66" s="65" t="s">
        <v>271</v>
      </c>
      <c r="D66" s="65" t="s">
        <v>534</v>
      </c>
      <c r="E66" s="65" t="s">
        <v>535</v>
      </c>
      <c r="F66" s="65" t="s">
        <v>536</v>
      </c>
      <c r="G66" s="65" t="s">
        <v>275</v>
      </c>
      <c r="H66" s="65" t="s">
        <v>537</v>
      </c>
      <c r="I66" s="65"/>
      <c r="J66" s="96" t="s">
        <v>277</v>
      </c>
    </row>
    <row r="67" spans="1:10" x14ac:dyDescent="0.15">
      <c r="A67" s="94" t="s">
        <v>538</v>
      </c>
      <c r="B67" s="65" t="s">
        <v>533</v>
      </c>
      <c r="C67" s="65" t="s">
        <v>271</v>
      </c>
      <c r="D67" s="65" t="s">
        <v>539</v>
      </c>
      <c r="E67" s="65" t="s">
        <v>540</v>
      </c>
      <c r="F67" s="65" t="s">
        <v>541</v>
      </c>
      <c r="G67" s="65" t="s">
        <v>275</v>
      </c>
      <c r="H67" s="65" t="s">
        <v>537</v>
      </c>
      <c r="I67" s="65"/>
      <c r="J67" s="96" t="s">
        <v>277</v>
      </c>
    </row>
    <row r="68" spans="1:10" x14ac:dyDescent="0.15">
      <c r="A68" s="94" t="s">
        <v>542</v>
      </c>
      <c r="B68" s="65" t="s">
        <v>533</v>
      </c>
      <c r="C68" s="65" t="s">
        <v>271</v>
      </c>
      <c r="D68" s="65" t="s">
        <v>543</v>
      </c>
      <c r="E68" s="65" t="s">
        <v>544</v>
      </c>
      <c r="F68" s="65" t="s">
        <v>545</v>
      </c>
      <c r="G68" s="65" t="s">
        <v>275</v>
      </c>
      <c r="H68" s="65" t="s">
        <v>537</v>
      </c>
      <c r="I68" s="65"/>
      <c r="J68" s="96" t="s">
        <v>277</v>
      </c>
    </row>
    <row r="69" spans="1:10" x14ac:dyDescent="0.15">
      <c r="A69" s="94" t="s">
        <v>546</v>
      </c>
      <c r="B69" s="65" t="s">
        <v>533</v>
      </c>
      <c r="C69" s="65" t="s">
        <v>271</v>
      </c>
      <c r="D69" s="65" t="s">
        <v>547</v>
      </c>
      <c r="E69" s="65" t="s">
        <v>548</v>
      </c>
      <c r="F69" s="65" t="s">
        <v>549</v>
      </c>
      <c r="G69" s="65" t="s">
        <v>275</v>
      </c>
      <c r="H69" s="65" t="s">
        <v>537</v>
      </c>
      <c r="I69" s="65"/>
      <c r="J69" s="96" t="s">
        <v>277</v>
      </c>
    </row>
    <row r="70" spans="1:10" x14ac:dyDescent="0.15">
      <c r="A70" s="94" t="s">
        <v>550</v>
      </c>
      <c r="B70" s="65" t="s">
        <v>533</v>
      </c>
      <c r="C70" s="65" t="s">
        <v>271</v>
      </c>
      <c r="D70" s="65" t="s">
        <v>551</v>
      </c>
      <c r="E70" s="65" t="s">
        <v>552</v>
      </c>
      <c r="F70" s="65" t="s">
        <v>553</v>
      </c>
      <c r="G70" s="65" t="s">
        <v>275</v>
      </c>
      <c r="H70" s="65" t="s">
        <v>537</v>
      </c>
      <c r="I70" s="65"/>
      <c r="J70" s="96" t="s">
        <v>277</v>
      </c>
    </row>
    <row r="71" spans="1:10" x14ac:dyDescent="0.15">
      <c r="A71" s="94" t="s">
        <v>554</v>
      </c>
      <c r="B71" s="65" t="s">
        <v>533</v>
      </c>
      <c r="C71" s="65" t="s">
        <v>271</v>
      </c>
      <c r="D71" s="65" t="s">
        <v>555</v>
      </c>
      <c r="E71" s="65" t="s">
        <v>556</v>
      </c>
      <c r="F71" s="65" t="s">
        <v>557</v>
      </c>
      <c r="G71" s="65" t="s">
        <v>275</v>
      </c>
      <c r="H71" s="65" t="s">
        <v>537</v>
      </c>
      <c r="I71" s="65"/>
      <c r="J71" s="96" t="s">
        <v>277</v>
      </c>
    </row>
    <row r="72" spans="1:10" x14ac:dyDescent="0.15">
      <c r="A72" s="94" t="s">
        <v>558</v>
      </c>
      <c r="B72" s="65" t="s">
        <v>533</v>
      </c>
      <c r="C72" s="65" t="s">
        <v>271</v>
      </c>
      <c r="D72" s="65" t="s">
        <v>559</v>
      </c>
      <c r="E72" s="65" t="s">
        <v>560</v>
      </c>
      <c r="F72" s="65" t="s">
        <v>561</v>
      </c>
      <c r="G72" s="65" t="s">
        <v>275</v>
      </c>
      <c r="H72" s="65" t="s">
        <v>537</v>
      </c>
      <c r="I72" s="65"/>
      <c r="J72" s="96" t="s">
        <v>277</v>
      </c>
    </row>
    <row r="73" spans="1:10" x14ac:dyDescent="0.15">
      <c r="A73" s="94" t="s">
        <v>562</v>
      </c>
      <c r="B73" s="65" t="s">
        <v>533</v>
      </c>
      <c r="C73" s="65" t="s">
        <v>271</v>
      </c>
      <c r="D73" s="65" t="s">
        <v>563</v>
      </c>
      <c r="E73" s="65" t="s">
        <v>564</v>
      </c>
      <c r="F73" s="65" t="s">
        <v>565</v>
      </c>
      <c r="G73" s="65" t="s">
        <v>275</v>
      </c>
      <c r="H73" s="65" t="s">
        <v>537</v>
      </c>
      <c r="I73" s="65"/>
      <c r="J73" s="96" t="s">
        <v>277</v>
      </c>
    </row>
    <row r="74" spans="1:10" x14ac:dyDescent="0.15">
      <c r="A74" s="94" t="s">
        <v>566</v>
      </c>
      <c r="B74" s="65" t="s">
        <v>533</v>
      </c>
      <c r="C74" s="65" t="s">
        <v>271</v>
      </c>
      <c r="D74" s="65" t="s">
        <v>567</v>
      </c>
      <c r="E74" s="65" t="s">
        <v>568</v>
      </c>
      <c r="F74" s="65" t="s">
        <v>569</v>
      </c>
      <c r="G74" s="65" t="s">
        <v>275</v>
      </c>
      <c r="H74" s="65" t="s">
        <v>537</v>
      </c>
      <c r="I74" s="65"/>
      <c r="J74" s="96" t="s">
        <v>277</v>
      </c>
    </row>
    <row r="75" spans="1:10" x14ac:dyDescent="0.15">
      <c r="A75" s="94" t="s">
        <v>570</v>
      </c>
      <c r="B75" s="65" t="s">
        <v>533</v>
      </c>
      <c r="C75" s="65" t="s">
        <v>271</v>
      </c>
      <c r="D75" s="65" t="s">
        <v>571</v>
      </c>
      <c r="E75" s="65" t="s">
        <v>572</v>
      </c>
      <c r="F75" s="65" t="s">
        <v>573</v>
      </c>
      <c r="G75" s="65" t="s">
        <v>275</v>
      </c>
      <c r="H75" s="65" t="s">
        <v>537</v>
      </c>
      <c r="I75" s="65"/>
      <c r="J75" s="96" t="s">
        <v>277</v>
      </c>
    </row>
    <row r="76" spans="1:10" x14ac:dyDescent="0.15">
      <c r="A76" s="94" t="s">
        <v>574</v>
      </c>
      <c r="B76" s="65" t="s">
        <v>533</v>
      </c>
      <c r="C76" s="65" t="s">
        <v>271</v>
      </c>
      <c r="D76" s="65" t="s">
        <v>575</v>
      </c>
      <c r="E76" s="65" t="s">
        <v>576</v>
      </c>
      <c r="F76" s="65" t="s">
        <v>577</v>
      </c>
      <c r="G76" s="65" t="s">
        <v>275</v>
      </c>
      <c r="H76" s="65" t="s">
        <v>537</v>
      </c>
      <c r="I76" s="65"/>
      <c r="J76" s="96" t="s">
        <v>277</v>
      </c>
    </row>
    <row r="77" spans="1:10" x14ac:dyDescent="0.15">
      <c r="A77" s="94" t="s">
        <v>578</v>
      </c>
      <c r="B77" s="65" t="s">
        <v>533</v>
      </c>
      <c r="C77" s="65" t="s">
        <v>271</v>
      </c>
      <c r="D77" s="65" t="s">
        <v>579</v>
      </c>
      <c r="E77" s="65" t="s">
        <v>580</v>
      </c>
      <c r="F77" s="65" t="s">
        <v>581</v>
      </c>
      <c r="G77" s="65" t="s">
        <v>275</v>
      </c>
      <c r="H77" s="65" t="s">
        <v>537</v>
      </c>
      <c r="I77" s="65"/>
      <c r="J77" s="96" t="s">
        <v>277</v>
      </c>
    </row>
    <row r="78" spans="1:10" x14ac:dyDescent="0.15">
      <c r="A78" s="94" t="s">
        <v>582</v>
      </c>
      <c r="B78" s="65" t="s">
        <v>533</v>
      </c>
      <c r="C78" s="65" t="s">
        <v>271</v>
      </c>
      <c r="D78" s="65" t="s">
        <v>583</v>
      </c>
      <c r="E78" s="65" t="s">
        <v>584</v>
      </c>
      <c r="F78" s="65" t="s">
        <v>585</v>
      </c>
      <c r="G78" s="65" t="s">
        <v>275</v>
      </c>
      <c r="H78" s="65" t="s">
        <v>537</v>
      </c>
      <c r="I78" s="65"/>
      <c r="J78" s="96" t="s">
        <v>277</v>
      </c>
    </row>
    <row r="79" spans="1:10" x14ac:dyDescent="0.15">
      <c r="A79" s="94" t="s">
        <v>586</v>
      </c>
      <c r="B79" s="65" t="s">
        <v>533</v>
      </c>
      <c r="C79" s="65" t="s">
        <v>271</v>
      </c>
      <c r="D79" s="65" t="s">
        <v>587</v>
      </c>
      <c r="E79" s="65" t="s">
        <v>588</v>
      </c>
      <c r="F79" s="65" t="s">
        <v>589</v>
      </c>
      <c r="G79" s="65" t="s">
        <v>275</v>
      </c>
      <c r="H79" s="65" t="s">
        <v>537</v>
      </c>
      <c r="I79" s="65"/>
      <c r="J79" s="96" t="s">
        <v>277</v>
      </c>
    </row>
    <row r="80" spans="1:10" x14ac:dyDescent="0.15">
      <c r="A80" s="94" t="s">
        <v>590</v>
      </c>
      <c r="B80" s="65" t="s">
        <v>533</v>
      </c>
      <c r="C80" s="65" t="s">
        <v>271</v>
      </c>
      <c r="D80" s="65" t="s">
        <v>591</v>
      </c>
      <c r="E80" s="65" t="s">
        <v>592</v>
      </c>
      <c r="F80" s="65" t="s">
        <v>593</v>
      </c>
      <c r="G80" s="65" t="s">
        <v>275</v>
      </c>
      <c r="H80" s="65" t="s">
        <v>537</v>
      </c>
      <c r="I80" s="65"/>
      <c r="J80" s="96" t="s">
        <v>277</v>
      </c>
    </row>
    <row r="81" spans="1:10" x14ac:dyDescent="0.15">
      <c r="A81" s="94" t="s">
        <v>594</v>
      </c>
      <c r="B81" s="65" t="s">
        <v>533</v>
      </c>
      <c r="C81" s="65" t="s">
        <v>271</v>
      </c>
      <c r="D81" s="65" t="s">
        <v>595</v>
      </c>
      <c r="E81" s="65" t="s">
        <v>596</v>
      </c>
      <c r="F81" s="65" t="s">
        <v>597</v>
      </c>
      <c r="G81" s="65" t="s">
        <v>275</v>
      </c>
      <c r="H81" s="65" t="s">
        <v>537</v>
      </c>
      <c r="I81" s="65"/>
      <c r="J81" s="96" t="s">
        <v>277</v>
      </c>
    </row>
    <row r="82" spans="1:10" x14ac:dyDescent="0.15">
      <c r="A82" s="94" t="s">
        <v>598</v>
      </c>
      <c r="B82" s="65" t="s">
        <v>533</v>
      </c>
      <c r="C82" s="65" t="s">
        <v>271</v>
      </c>
      <c r="D82" s="65" t="s">
        <v>599</v>
      </c>
      <c r="E82" s="65" t="s">
        <v>600</v>
      </c>
      <c r="F82" s="65" t="s">
        <v>601</v>
      </c>
      <c r="G82" s="65" t="s">
        <v>275</v>
      </c>
      <c r="H82" s="65" t="s">
        <v>537</v>
      </c>
      <c r="I82" s="65"/>
      <c r="J82" s="96" t="s">
        <v>277</v>
      </c>
    </row>
    <row r="83" spans="1:10" x14ac:dyDescent="0.15">
      <c r="A83" s="94" t="s">
        <v>602</v>
      </c>
      <c r="B83" s="65" t="s">
        <v>533</v>
      </c>
      <c r="C83" s="65" t="s">
        <v>271</v>
      </c>
      <c r="D83" s="65" t="s">
        <v>603</v>
      </c>
      <c r="E83" s="65" t="s">
        <v>604</v>
      </c>
      <c r="F83" s="65" t="s">
        <v>605</v>
      </c>
      <c r="G83" s="65" t="s">
        <v>275</v>
      </c>
      <c r="H83" s="65" t="s">
        <v>537</v>
      </c>
      <c r="I83" s="65"/>
      <c r="J83" s="96" t="s">
        <v>277</v>
      </c>
    </row>
    <row r="84" spans="1:10" x14ac:dyDescent="0.15">
      <c r="A84" s="94" t="s">
        <v>606</v>
      </c>
      <c r="B84" s="65" t="s">
        <v>533</v>
      </c>
      <c r="C84" s="65" t="s">
        <v>271</v>
      </c>
      <c r="D84" s="65" t="s">
        <v>607</v>
      </c>
      <c r="E84" s="65" t="s">
        <v>608</v>
      </c>
      <c r="F84" s="65" t="s">
        <v>609</v>
      </c>
      <c r="G84" s="65" t="s">
        <v>275</v>
      </c>
      <c r="H84" s="65" t="s">
        <v>537</v>
      </c>
      <c r="I84" s="65"/>
      <c r="J84" s="96" t="s">
        <v>277</v>
      </c>
    </row>
    <row r="85" spans="1:10" x14ac:dyDescent="0.15">
      <c r="A85" s="94" t="s">
        <v>610</v>
      </c>
      <c r="B85" s="65" t="s">
        <v>533</v>
      </c>
      <c r="C85" s="65" t="s">
        <v>271</v>
      </c>
      <c r="D85" s="65" t="s">
        <v>611</v>
      </c>
      <c r="E85" s="65" t="s">
        <v>612</v>
      </c>
      <c r="F85" s="65" t="s">
        <v>613</v>
      </c>
      <c r="G85" s="65" t="s">
        <v>275</v>
      </c>
      <c r="H85" s="65" t="s">
        <v>537</v>
      </c>
      <c r="I85" s="65"/>
      <c r="J85" s="96" t="s">
        <v>277</v>
      </c>
    </row>
    <row r="86" spans="1:10" x14ac:dyDescent="0.15">
      <c r="A86" s="94" t="s">
        <v>614</v>
      </c>
      <c r="B86" s="65" t="s">
        <v>533</v>
      </c>
      <c r="C86" s="65" t="s">
        <v>271</v>
      </c>
      <c r="D86" s="65" t="s">
        <v>615</v>
      </c>
      <c r="E86" s="65" t="s">
        <v>616</v>
      </c>
      <c r="F86" s="65" t="s">
        <v>617</v>
      </c>
      <c r="G86" s="65" t="s">
        <v>275</v>
      </c>
      <c r="H86" s="65" t="s">
        <v>537</v>
      </c>
      <c r="I86" s="65"/>
      <c r="J86" s="96" t="s">
        <v>277</v>
      </c>
    </row>
    <row r="87" spans="1:10" x14ac:dyDescent="0.15">
      <c r="A87" s="94" t="s">
        <v>618</v>
      </c>
      <c r="B87" s="65" t="s">
        <v>533</v>
      </c>
      <c r="C87" s="65" t="s">
        <v>271</v>
      </c>
      <c r="D87" s="65" t="s">
        <v>619</v>
      </c>
      <c r="E87" s="65" t="s">
        <v>620</v>
      </c>
      <c r="F87" s="65" t="s">
        <v>621</v>
      </c>
      <c r="G87" s="65" t="s">
        <v>275</v>
      </c>
      <c r="H87" s="65" t="s">
        <v>537</v>
      </c>
      <c r="I87" s="65"/>
      <c r="J87" s="96" t="s">
        <v>277</v>
      </c>
    </row>
    <row r="88" spans="1:10" x14ac:dyDescent="0.15">
      <c r="A88" s="94" t="s">
        <v>622</v>
      </c>
      <c r="B88" s="65" t="s">
        <v>623</v>
      </c>
      <c r="C88" s="65" t="s">
        <v>271</v>
      </c>
      <c r="D88" s="65" t="s">
        <v>624</v>
      </c>
      <c r="E88" s="65" t="s">
        <v>625</v>
      </c>
      <c r="F88" s="65" t="s">
        <v>626</v>
      </c>
      <c r="G88" s="65" t="s">
        <v>275</v>
      </c>
      <c r="H88" s="65" t="s">
        <v>627</v>
      </c>
      <c r="I88" s="65"/>
      <c r="J88" s="96" t="s">
        <v>277</v>
      </c>
    </row>
    <row r="89" spans="1:10" x14ac:dyDescent="0.15">
      <c r="A89" s="94" t="s">
        <v>628</v>
      </c>
      <c r="B89" s="65" t="s">
        <v>623</v>
      </c>
      <c r="C89" s="65" t="s">
        <v>271</v>
      </c>
      <c r="D89" s="65" t="s">
        <v>629</v>
      </c>
      <c r="E89" s="65" t="s">
        <v>630</v>
      </c>
      <c r="F89" s="65" t="s">
        <v>631</v>
      </c>
      <c r="G89" s="65" t="s">
        <v>275</v>
      </c>
      <c r="H89" s="65" t="s">
        <v>627</v>
      </c>
      <c r="I89" s="65"/>
      <c r="J89" s="96" t="s">
        <v>277</v>
      </c>
    </row>
    <row r="90" spans="1:10" x14ac:dyDescent="0.15">
      <c r="A90" s="94" t="s">
        <v>632</v>
      </c>
      <c r="B90" s="65" t="s">
        <v>623</v>
      </c>
      <c r="C90" s="65" t="s">
        <v>271</v>
      </c>
      <c r="D90" s="65" t="s">
        <v>633</v>
      </c>
      <c r="E90" s="65" t="s">
        <v>634</v>
      </c>
      <c r="F90" s="65" t="s">
        <v>635</v>
      </c>
      <c r="G90" s="65" t="s">
        <v>275</v>
      </c>
      <c r="H90" s="65" t="s">
        <v>627</v>
      </c>
      <c r="I90" s="65"/>
      <c r="J90" s="96" t="s">
        <v>277</v>
      </c>
    </row>
    <row r="91" spans="1:10" x14ac:dyDescent="0.15">
      <c r="A91" s="94" t="s">
        <v>636</v>
      </c>
      <c r="B91" s="65" t="s">
        <v>623</v>
      </c>
      <c r="C91" s="65" t="s">
        <v>271</v>
      </c>
      <c r="D91" s="65" t="s">
        <v>637</v>
      </c>
      <c r="E91" s="65" t="s">
        <v>638</v>
      </c>
      <c r="F91" s="65" t="s">
        <v>639</v>
      </c>
      <c r="G91" s="65" t="s">
        <v>275</v>
      </c>
      <c r="H91" s="65" t="s">
        <v>627</v>
      </c>
      <c r="I91" s="65"/>
      <c r="J91" s="96" t="s">
        <v>277</v>
      </c>
    </row>
    <row r="92" spans="1:10" x14ac:dyDescent="0.15">
      <c r="A92" s="94" t="s">
        <v>640</v>
      </c>
      <c r="B92" s="65" t="s">
        <v>623</v>
      </c>
      <c r="C92" s="65" t="s">
        <v>271</v>
      </c>
      <c r="D92" s="65" t="s">
        <v>641</v>
      </c>
      <c r="E92" s="65" t="s">
        <v>642</v>
      </c>
      <c r="F92" s="65" t="s">
        <v>643</v>
      </c>
      <c r="G92" s="65" t="s">
        <v>275</v>
      </c>
      <c r="H92" s="65" t="s">
        <v>627</v>
      </c>
      <c r="I92" s="65"/>
      <c r="J92" s="96" t="s">
        <v>277</v>
      </c>
    </row>
    <row r="93" spans="1:10" x14ac:dyDescent="0.15">
      <c r="A93" s="94" t="s">
        <v>644</v>
      </c>
      <c r="B93" s="65" t="s">
        <v>623</v>
      </c>
      <c r="C93" s="65" t="s">
        <v>271</v>
      </c>
      <c r="D93" s="65" t="s">
        <v>645</v>
      </c>
      <c r="E93" s="65" t="s">
        <v>646</v>
      </c>
      <c r="F93" s="65" t="s">
        <v>647</v>
      </c>
      <c r="G93" s="65" t="s">
        <v>275</v>
      </c>
      <c r="H93" s="65" t="s">
        <v>627</v>
      </c>
      <c r="I93" s="65"/>
      <c r="J93" s="96" t="s">
        <v>277</v>
      </c>
    </row>
    <row r="94" spans="1:10" x14ac:dyDescent="0.15">
      <c r="A94" s="94" t="s">
        <v>648</v>
      </c>
      <c r="B94" s="65" t="s">
        <v>623</v>
      </c>
      <c r="C94" s="65" t="s">
        <v>271</v>
      </c>
      <c r="D94" s="65" t="s">
        <v>649</v>
      </c>
      <c r="E94" s="65" t="s">
        <v>650</v>
      </c>
      <c r="F94" s="65" t="s">
        <v>651</v>
      </c>
      <c r="G94" s="65" t="s">
        <v>275</v>
      </c>
      <c r="H94" s="65" t="s">
        <v>627</v>
      </c>
      <c r="I94" s="65"/>
      <c r="J94" s="96" t="s">
        <v>277</v>
      </c>
    </row>
    <row r="95" spans="1:10" x14ac:dyDescent="0.15">
      <c r="A95" s="94" t="s">
        <v>652</v>
      </c>
      <c r="B95" s="65" t="s">
        <v>653</v>
      </c>
      <c r="C95" s="65" t="s">
        <v>271</v>
      </c>
      <c r="D95" s="65" t="s">
        <v>654</v>
      </c>
      <c r="E95" s="65" t="s">
        <v>655</v>
      </c>
      <c r="F95" s="65" t="s">
        <v>656</v>
      </c>
      <c r="G95" s="65" t="s">
        <v>275</v>
      </c>
      <c r="H95" s="65" t="s">
        <v>657</v>
      </c>
      <c r="I95" s="65"/>
      <c r="J95" s="96" t="s">
        <v>277</v>
      </c>
    </row>
    <row r="96" spans="1:10" x14ac:dyDescent="0.15">
      <c r="A96" s="94" t="s">
        <v>658</v>
      </c>
      <c r="B96" s="65" t="s">
        <v>653</v>
      </c>
      <c r="C96" s="65" t="s">
        <v>271</v>
      </c>
      <c r="D96" s="65" t="s">
        <v>659</v>
      </c>
      <c r="E96" s="65" t="s">
        <v>660</v>
      </c>
      <c r="F96" s="65" t="s">
        <v>661</v>
      </c>
      <c r="G96" s="65" t="s">
        <v>275</v>
      </c>
      <c r="H96" s="65" t="s">
        <v>657</v>
      </c>
      <c r="I96" s="65"/>
      <c r="J96" s="96" t="s">
        <v>277</v>
      </c>
    </row>
    <row r="97" spans="1:10" x14ac:dyDescent="0.15">
      <c r="A97" s="94" t="s">
        <v>662</v>
      </c>
      <c r="B97" s="65" t="s">
        <v>653</v>
      </c>
      <c r="C97" s="65" t="s">
        <v>271</v>
      </c>
      <c r="D97" s="65" t="s">
        <v>663</v>
      </c>
      <c r="E97" s="65" t="s">
        <v>664</v>
      </c>
      <c r="F97" s="65" t="s">
        <v>665</v>
      </c>
      <c r="G97" s="65" t="s">
        <v>275</v>
      </c>
      <c r="H97" s="65" t="s">
        <v>657</v>
      </c>
      <c r="I97" s="65"/>
      <c r="J97" s="96" t="s">
        <v>277</v>
      </c>
    </row>
    <row r="98" spans="1:10" x14ac:dyDescent="0.15">
      <c r="A98" s="94" t="s">
        <v>666</v>
      </c>
      <c r="B98" s="65" t="s">
        <v>653</v>
      </c>
      <c r="C98" s="65" t="s">
        <v>271</v>
      </c>
      <c r="D98" s="65" t="s">
        <v>667</v>
      </c>
      <c r="E98" s="65" t="s">
        <v>668</v>
      </c>
      <c r="F98" s="65" t="s">
        <v>669</v>
      </c>
      <c r="G98" s="65" t="s">
        <v>275</v>
      </c>
      <c r="H98" s="65" t="s">
        <v>657</v>
      </c>
      <c r="I98" s="65"/>
      <c r="J98" s="96" t="s">
        <v>277</v>
      </c>
    </row>
    <row r="99" spans="1:10" x14ac:dyDescent="0.15">
      <c r="A99" s="94" t="s">
        <v>670</v>
      </c>
      <c r="B99" s="65" t="s">
        <v>653</v>
      </c>
      <c r="C99" s="65" t="s">
        <v>271</v>
      </c>
      <c r="D99" s="65" t="s">
        <v>671</v>
      </c>
      <c r="E99" s="65" t="s">
        <v>672</v>
      </c>
      <c r="F99" s="65" t="s">
        <v>673</v>
      </c>
      <c r="G99" s="65" t="s">
        <v>275</v>
      </c>
      <c r="H99" s="65" t="s">
        <v>657</v>
      </c>
      <c r="I99" s="65"/>
      <c r="J99" s="96" t="s">
        <v>277</v>
      </c>
    </row>
    <row r="100" spans="1:10" x14ac:dyDescent="0.15">
      <c r="A100" s="94" t="s">
        <v>674</v>
      </c>
      <c r="B100" s="65" t="s">
        <v>653</v>
      </c>
      <c r="C100" s="65" t="s">
        <v>271</v>
      </c>
      <c r="D100" s="65" t="s">
        <v>675</v>
      </c>
      <c r="E100" s="65" t="s">
        <v>676</v>
      </c>
      <c r="F100" s="65" t="s">
        <v>677</v>
      </c>
      <c r="G100" s="65" t="s">
        <v>275</v>
      </c>
      <c r="H100" s="65" t="s">
        <v>657</v>
      </c>
      <c r="I100" s="65"/>
      <c r="J100" s="96" t="s">
        <v>277</v>
      </c>
    </row>
    <row r="101" spans="1:10" x14ac:dyDescent="0.15">
      <c r="A101" s="94" t="s">
        <v>678</v>
      </c>
      <c r="B101" s="65" t="s">
        <v>653</v>
      </c>
      <c r="C101" s="65" t="s">
        <v>271</v>
      </c>
      <c r="D101" s="65" t="s">
        <v>679</v>
      </c>
      <c r="E101" s="65" t="s">
        <v>680</v>
      </c>
      <c r="F101" s="65" t="s">
        <v>681</v>
      </c>
      <c r="G101" s="65" t="s">
        <v>275</v>
      </c>
      <c r="H101" s="65" t="s">
        <v>657</v>
      </c>
      <c r="I101" s="65"/>
      <c r="J101" s="96" t="s">
        <v>277</v>
      </c>
    </row>
    <row r="102" spans="1:10" x14ac:dyDescent="0.15">
      <c r="A102" s="94" t="s">
        <v>682</v>
      </c>
      <c r="B102" s="65" t="s">
        <v>653</v>
      </c>
      <c r="C102" s="65" t="s">
        <v>271</v>
      </c>
      <c r="D102" s="65" t="s">
        <v>683</v>
      </c>
      <c r="E102" s="65" t="s">
        <v>684</v>
      </c>
      <c r="F102" s="65" t="s">
        <v>685</v>
      </c>
      <c r="G102" s="65" t="s">
        <v>275</v>
      </c>
      <c r="H102" s="65" t="s">
        <v>657</v>
      </c>
      <c r="I102" s="65"/>
      <c r="J102" s="96" t="s">
        <v>277</v>
      </c>
    </row>
    <row r="103" spans="1:10" x14ac:dyDescent="0.15">
      <c r="A103" s="94" t="s">
        <v>686</v>
      </c>
      <c r="B103" s="65" t="s">
        <v>653</v>
      </c>
      <c r="C103" s="65" t="s">
        <v>271</v>
      </c>
      <c r="D103" s="65" t="s">
        <v>687</v>
      </c>
      <c r="E103" s="65" t="s">
        <v>688</v>
      </c>
      <c r="F103" s="65" t="s">
        <v>689</v>
      </c>
      <c r="G103" s="65" t="s">
        <v>275</v>
      </c>
      <c r="H103" s="65" t="s">
        <v>657</v>
      </c>
      <c r="I103" s="65"/>
      <c r="J103" s="96" t="s">
        <v>277</v>
      </c>
    </row>
    <row r="104" spans="1:10" x14ac:dyDescent="0.15">
      <c r="A104" s="94" t="s">
        <v>690</v>
      </c>
      <c r="B104" s="65" t="s">
        <v>653</v>
      </c>
      <c r="C104" s="65" t="s">
        <v>271</v>
      </c>
      <c r="D104" s="65" t="s">
        <v>691</v>
      </c>
      <c r="E104" s="65" t="s">
        <v>692</v>
      </c>
      <c r="F104" s="65" t="s">
        <v>693</v>
      </c>
      <c r="G104" s="65" t="s">
        <v>275</v>
      </c>
      <c r="H104" s="65" t="s">
        <v>657</v>
      </c>
      <c r="I104" s="65"/>
      <c r="J104" s="96" t="s">
        <v>277</v>
      </c>
    </row>
    <row r="105" spans="1:10" x14ac:dyDescent="0.15">
      <c r="A105" s="94" t="s">
        <v>694</v>
      </c>
      <c r="B105" s="65" t="s">
        <v>653</v>
      </c>
      <c r="C105" s="65" t="s">
        <v>271</v>
      </c>
      <c r="D105" s="65" t="s">
        <v>695</v>
      </c>
      <c r="E105" s="65" t="s">
        <v>696</v>
      </c>
      <c r="F105" s="65" t="s">
        <v>697</v>
      </c>
      <c r="G105" s="65" t="s">
        <v>275</v>
      </c>
      <c r="H105" s="65" t="s">
        <v>657</v>
      </c>
      <c r="I105" s="65"/>
      <c r="J105" s="96" t="s">
        <v>277</v>
      </c>
    </row>
    <row r="106" spans="1:10" x14ac:dyDescent="0.15">
      <c r="A106" s="94" t="s">
        <v>698</v>
      </c>
      <c r="B106" s="65" t="s">
        <v>653</v>
      </c>
      <c r="C106" s="65" t="s">
        <v>271</v>
      </c>
      <c r="D106" s="65" t="s">
        <v>699</v>
      </c>
      <c r="E106" s="65" t="s">
        <v>700</v>
      </c>
      <c r="F106" s="65" t="s">
        <v>701</v>
      </c>
      <c r="G106" s="65" t="s">
        <v>275</v>
      </c>
      <c r="H106" s="65" t="s">
        <v>657</v>
      </c>
      <c r="I106" s="65"/>
      <c r="J106" s="96" t="s">
        <v>277</v>
      </c>
    </row>
    <row r="107" spans="1:10" x14ac:dyDescent="0.15">
      <c r="A107" s="94" t="s">
        <v>702</v>
      </c>
      <c r="B107" s="65" t="s">
        <v>653</v>
      </c>
      <c r="C107" s="65" t="s">
        <v>271</v>
      </c>
      <c r="D107" s="65" t="s">
        <v>703</v>
      </c>
      <c r="E107" s="65" t="s">
        <v>704</v>
      </c>
      <c r="F107" s="65" t="s">
        <v>705</v>
      </c>
      <c r="G107" s="65" t="s">
        <v>275</v>
      </c>
      <c r="H107" s="65" t="s">
        <v>657</v>
      </c>
      <c r="I107" s="65"/>
      <c r="J107" s="96" t="s">
        <v>277</v>
      </c>
    </row>
    <row r="108" spans="1:10" x14ac:dyDescent="0.15">
      <c r="A108" s="94" t="s">
        <v>706</v>
      </c>
      <c r="B108" s="65" t="s">
        <v>653</v>
      </c>
      <c r="C108" s="65" t="s">
        <v>271</v>
      </c>
      <c r="D108" s="65" t="s">
        <v>707</v>
      </c>
      <c r="E108" s="65" t="s">
        <v>708</v>
      </c>
      <c r="F108" s="65" t="s">
        <v>709</v>
      </c>
      <c r="G108" s="65" t="s">
        <v>275</v>
      </c>
      <c r="H108" s="65" t="s">
        <v>657</v>
      </c>
      <c r="I108" s="65"/>
      <c r="J108" s="96" t="s">
        <v>277</v>
      </c>
    </row>
    <row r="109" spans="1:10" x14ac:dyDescent="0.15">
      <c r="A109" s="94" t="s">
        <v>710</v>
      </c>
      <c r="B109" s="65" t="s">
        <v>653</v>
      </c>
      <c r="C109" s="65" t="s">
        <v>271</v>
      </c>
      <c r="D109" s="65" t="s">
        <v>711</v>
      </c>
      <c r="E109" s="65" t="s">
        <v>712</v>
      </c>
      <c r="F109" s="65" t="s">
        <v>713</v>
      </c>
      <c r="G109" s="65" t="s">
        <v>275</v>
      </c>
      <c r="H109" s="65" t="s">
        <v>657</v>
      </c>
      <c r="I109" s="65"/>
      <c r="J109" s="96" t="s">
        <v>277</v>
      </c>
    </row>
    <row r="110" spans="1:10" x14ac:dyDescent="0.15">
      <c r="A110" s="94" t="s">
        <v>714</v>
      </c>
      <c r="B110" s="65" t="s">
        <v>653</v>
      </c>
      <c r="C110" s="65" t="s">
        <v>271</v>
      </c>
      <c r="D110" s="65" t="s">
        <v>715</v>
      </c>
      <c r="E110" s="65" t="s">
        <v>716</v>
      </c>
      <c r="F110" s="65" t="s">
        <v>717</v>
      </c>
      <c r="G110" s="65" t="s">
        <v>275</v>
      </c>
      <c r="H110" s="65" t="s">
        <v>657</v>
      </c>
      <c r="I110" s="65"/>
      <c r="J110" s="96" t="s">
        <v>277</v>
      </c>
    </row>
    <row r="111" spans="1:10" x14ac:dyDescent="0.15">
      <c r="A111" s="94" t="s">
        <v>718</v>
      </c>
      <c r="B111" s="65" t="s">
        <v>653</v>
      </c>
      <c r="C111" s="65" t="s">
        <v>271</v>
      </c>
      <c r="D111" s="65" t="s">
        <v>719</v>
      </c>
      <c r="E111" s="65" t="s">
        <v>720</v>
      </c>
      <c r="F111" s="65" t="s">
        <v>721</v>
      </c>
      <c r="G111" s="65" t="s">
        <v>275</v>
      </c>
      <c r="H111" s="65" t="s">
        <v>657</v>
      </c>
      <c r="I111" s="65"/>
      <c r="J111" s="96" t="s">
        <v>277</v>
      </c>
    </row>
    <row r="112" spans="1:10" x14ac:dyDescent="0.15">
      <c r="A112" s="94" t="s">
        <v>722</v>
      </c>
      <c r="B112" s="65" t="s">
        <v>723</v>
      </c>
      <c r="C112" s="65" t="s">
        <v>271</v>
      </c>
      <c r="D112" s="65" t="s">
        <v>724</v>
      </c>
      <c r="E112" s="65" t="s">
        <v>725</v>
      </c>
      <c r="F112" s="65" t="s">
        <v>726</v>
      </c>
      <c r="G112" s="65" t="s">
        <v>275</v>
      </c>
      <c r="H112" s="65" t="s">
        <v>727</v>
      </c>
      <c r="I112" s="65"/>
      <c r="J112" s="96" t="s">
        <v>277</v>
      </c>
    </row>
    <row r="113" spans="1:10" x14ac:dyDescent="0.15">
      <c r="A113" s="94" t="s">
        <v>728</v>
      </c>
      <c r="B113" s="65" t="s">
        <v>723</v>
      </c>
      <c r="C113" s="65" t="s">
        <v>271</v>
      </c>
      <c r="D113" s="65" t="s">
        <v>729</v>
      </c>
      <c r="E113" s="65" t="s">
        <v>730</v>
      </c>
      <c r="F113" s="65" t="s">
        <v>731</v>
      </c>
      <c r="G113" s="65" t="s">
        <v>275</v>
      </c>
      <c r="H113" s="65" t="s">
        <v>727</v>
      </c>
      <c r="I113" s="65"/>
      <c r="J113" s="96" t="s">
        <v>277</v>
      </c>
    </row>
    <row r="114" spans="1:10" x14ac:dyDescent="0.15">
      <c r="A114" s="94" t="s">
        <v>732</v>
      </c>
      <c r="B114" s="65" t="s">
        <v>723</v>
      </c>
      <c r="C114" s="65" t="s">
        <v>271</v>
      </c>
      <c r="D114" s="65" t="s">
        <v>733</v>
      </c>
      <c r="E114" s="65" t="s">
        <v>734</v>
      </c>
      <c r="F114" s="65" t="s">
        <v>735</v>
      </c>
      <c r="G114" s="65" t="s">
        <v>275</v>
      </c>
      <c r="H114" s="65" t="s">
        <v>727</v>
      </c>
      <c r="I114" s="65"/>
      <c r="J114" s="96" t="s">
        <v>277</v>
      </c>
    </row>
    <row r="115" spans="1:10" x14ac:dyDescent="0.15">
      <c r="A115" s="94" t="s">
        <v>736</v>
      </c>
      <c r="B115" s="65" t="s">
        <v>723</v>
      </c>
      <c r="C115" s="65" t="s">
        <v>271</v>
      </c>
      <c r="D115" s="65" t="s">
        <v>737</v>
      </c>
      <c r="E115" s="65" t="s">
        <v>738</v>
      </c>
      <c r="F115" s="65" t="s">
        <v>739</v>
      </c>
      <c r="G115" s="65" t="s">
        <v>275</v>
      </c>
      <c r="H115" s="65" t="s">
        <v>727</v>
      </c>
      <c r="I115" s="65"/>
      <c r="J115" s="96" t="s">
        <v>277</v>
      </c>
    </row>
    <row r="116" spans="1:10" x14ac:dyDescent="0.15">
      <c r="A116" s="94" t="s">
        <v>740</v>
      </c>
      <c r="B116" s="65" t="s">
        <v>723</v>
      </c>
      <c r="C116" s="65" t="s">
        <v>271</v>
      </c>
      <c r="D116" s="65" t="s">
        <v>741</v>
      </c>
      <c r="E116" s="65" t="s">
        <v>742</v>
      </c>
      <c r="F116" s="65" t="s">
        <v>743</v>
      </c>
      <c r="G116" s="65" t="s">
        <v>275</v>
      </c>
      <c r="H116" s="65" t="s">
        <v>727</v>
      </c>
      <c r="I116" s="65"/>
      <c r="J116" s="96" t="s">
        <v>277</v>
      </c>
    </row>
    <row r="117" spans="1:10" x14ac:dyDescent="0.15">
      <c r="A117" s="94" t="s">
        <v>744</v>
      </c>
      <c r="B117" s="65" t="s">
        <v>745</v>
      </c>
      <c r="C117" s="65" t="s">
        <v>271</v>
      </c>
      <c r="D117" s="65" t="s">
        <v>746</v>
      </c>
      <c r="E117" s="65" t="s">
        <v>747</v>
      </c>
      <c r="F117" s="65" t="s">
        <v>748</v>
      </c>
      <c r="G117" s="65" t="s">
        <v>275</v>
      </c>
      <c r="H117" s="65" t="s">
        <v>749</v>
      </c>
      <c r="I117" s="65"/>
      <c r="J117" s="96" t="s">
        <v>277</v>
      </c>
    </row>
    <row r="118" spans="1:10" x14ac:dyDescent="0.15">
      <c r="A118" s="94" t="s">
        <v>750</v>
      </c>
      <c r="B118" s="65" t="s">
        <v>745</v>
      </c>
      <c r="C118" s="65" t="s">
        <v>271</v>
      </c>
      <c r="D118" s="65" t="s">
        <v>751</v>
      </c>
      <c r="E118" s="65" t="s">
        <v>752</v>
      </c>
      <c r="F118" s="65" t="s">
        <v>753</v>
      </c>
      <c r="G118" s="65" t="s">
        <v>275</v>
      </c>
      <c r="H118" s="65" t="s">
        <v>749</v>
      </c>
      <c r="I118" s="65"/>
      <c r="J118" s="96" t="s">
        <v>277</v>
      </c>
    </row>
    <row r="119" spans="1:10" x14ac:dyDescent="0.15">
      <c r="A119" s="94" t="s">
        <v>754</v>
      </c>
      <c r="B119" s="65" t="s">
        <v>745</v>
      </c>
      <c r="C119" s="65" t="s">
        <v>271</v>
      </c>
      <c r="D119" s="65" t="s">
        <v>755</v>
      </c>
      <c r="E119" s="65" t="s">
        <v>756</v>
      </c>
      <c r="F119" s="65" t="s">
        <v>757</v>
      </c>
      <c r="G119" s="65" t="s">
        <v>275</v>
      </c>
      <c r="H119" s="65" t="s">
        <v>749</v>
      </c>
      <c r="I119" s="65"/>
      <c r="J119" s="96" t="s">
        <v>277</v>
      </c>
    </row>
    <row r="120" spans="1:10" x14ac:dyDescent="0.15">
      <c r="A120" s="94" t="s">
        <v>758</v>
      </c>
      <c r="B120" s="65" t="s">
        <v>745</v>
      </c>
      <c r="C120" s="65" t="s">
        <v>271</v>
      </c>
      <c r="D120" s="65" t="s">
        <v>759</v>
      </c>
      <c r="E120" s="65" t="s">
        <v>760</v>
      </c>
      <c r="F120" s="65" t="s">
        <v>761</v>
      </c>
      <c r="G120" s="65" t="s">
        <v>275</v>
      </c>
      <c r="H120" s="65" t="s">
        <v>749</v>
      </c>
      <c r="I120" s="65"/>
      <c r="J120" s="96" t="s">
        <v>277</v>
      </c>
    </row>
    <row r="121" spans="1:10" x14ac:dyDescent="0.15">
      <c r="A121" s="94" t="s">
        <v>762</v>
      </c>
      <c r="B121" s="65" t="s">
        <v>745</v>
      </c>
      <c r="C121" s="65" t="s">
        <v>271</v>
      </c>
      <c r="D121" s="65" t="s">
        <v>763</v>
      </c>
      <c r="E121" s="65" t="s">
        <v>764</v>
      </c>
      <c r="F121" s="65" t="s">
        <v>765</v>
      </c>
      <c r="G121" s="65" t="s">
        <v>275</v>
      </c>
      <c r="H121" s="65" t="s">
        <v>749</v>
      </c>
      <c r="I121" s="65"/>
      <c r="J121" s="96" t="s">
        <v>277</v>
      </c>
    </row>
    <row r="122" spans="1:10" x14ac:dyDescent="0.15">
      <c r="A122" s="94" t="s">
        <v>766</v>
      </c>
      <c r="B122" s="65" t="s">
        <v>745</v>
      </c>
      <c r="C122" s="65" t="s">
        <v>271</v>
      </c>
      <c r="D122" s="65" t="s">
        <v>767</v>
      </c>
      <c r="E122" s="65" t="s">
        <v>768</v>
      </c>
      <c r="F122" s="65" t="s">
        <v>769</v>
      </c>
      <c r="G122" s="65" t="s">
        <v>275</v>
      </c>
      <c r="H122" s="65" t="s">
        <v>749</v>
      </c>
      <c r="I122" s="65"/>
      <c r="J122" s="96" t="s">
        <v>277</v>
      </c>
    </row>
    <row r="123" spans="1:10" x14ac:dyDescent="0.15">
      <c r="A123" s="94" t="s">
        <v>770</v>
      </c>
      <c r="B123" s="65" t="s">
        <v>771</v>
      </c>
      <c r="C123" s="65" t="s">
        <v>271</v>
      </c>
      <c r="D123" s="65" t="s">
        <v>772</v>
      </c>
      <c r="E123" s="65" t="s">
        <v>773</v>
      </c>
      <c r="F123" s="65" t="s">
        <v>774</v>
      </c>
      <c r="G123" s="65" t="s">
        <v>275</v>
      </c>
      <c r="H123" s="65" t="s">
        <v>775</v>
      </c>
      <c r="I123" s="65"/>
      <c r="J123" s="96" t="s">
        <v>277</v>
      </c>
    </row>
    <row r="124" spans="1:10" x14ac:dyDescent="0.15">
      <c r="A124" s="94" t="s">
        <v>776</v>
      </c>
      <c r="B124" s="65" t="s">
        <v>771</v>
      </c>
      <c r="C124" s="65" t="s">
        <v>271</v>
      </c>
      <c r="D124" s="65" t="s">
        <v>777</v>
      </c>
      <c r="E124" s="65" t="s">
        <v>778</v>
      </c>
      <c r="F124" s="65" t="s">
        <v>779</v>
      </c>
      <c r="G124" s="65" t="s">
        <v>275</v>
      </c>
      <c r="H124" s="65" t="s">
        <v>775</v>
      </c>
      <c r="I124" s="65"/>
      <c r="J124" s="96" t="s">
        <v>277</v>
      </c>
    </row>
    <row r="125" spans="1:10" x14ac:dyDescent="0.15">
      <c r="A125" s="94" t="s">
        <v>780</v>
      </c>
      <c r="B125" s="65" t="s">
        <v>771</v>
      </c>
      <c r="C125" s="65" t="s">
        <v>271</v>
      </c>
      <c r="D125" s="65" t="s">
        <v>781</v>
      </c>
      <c r="E125" s="65" t="s">
        <v>782</v>
      </c>
      <c r="F125" s="65" t="s">
        <v>783</v>
      </c>
      <c r="G125" s="65" t="s">
        <v>275</v>
      </c>
      <c r="H125" s="65" t="s">
        <v>775</v>
      </c>
      <c r="I125" s="65"/>
      <c r="J125" s="96" t="s">
        <v>277</v>
      </c>
    </row>
    <row r="126" spans="1:10" x14ac:dyDescent="0.15">
      <c r="A126" s="94" t="s">
        <v>784</v>
      </c>
      <c r="B126" s="65" t="s">
        <v>771</v>
      </c>
      <c r="C126" s="65" t="s">
        <v>271</v>
      </c>
      <c r="D126" s="65" t="s">
        <v>785</v>
      </c>
      <c r="E126" s="65" t="s">
        <v>786</v>
      </c>
      <c r="F126" s="65" t="s">
        <v>787</v>
      </c>
      <c r="G126" s="65" t="s">
        <v>275</v>
      </c>
      <c r="H126" s="65" t="s">
        <v>775</v>
      </c>
      <c r="I126" s="65"/>
      <c r="J126" s="96" t="s">
        <v>277</v>
      </c>
    </row>
    <row r="127" spans="1:10" x14ac:dyDescent="0.15">
      <c r="A127" s="94" t="s">
        <v>788</v>
      </c>
      <c r="B127" s="65" t="s">
        <v>771</v>
      </c>
      <c r="C127" s="65" t="s">
        <v>271</v>
      </c>
      <c r="D127" s="65" t="s">
        <v>789</v>
      </c>
      <c r="E127" s="65" t="s">
        <v>790</v>
      </c>
      <c r="F127" s="65" t="s">
        <v>791</v>
      </c>
      <c r="G127" s="65" t="s">
        <v>275</v>
      </c>
      <c r="H127" s="65" t="s">
        <v>775</v>
      </c>
      <c r="I127" s="65"/>
      <c r="J127" s="96" t="s">
        <v>277</v>
      </c>
    </row>
    <row r="128" spans="1:10" x14ac:dyDescent="0.15">
      <c r="A128" s="94" t="s">
        <v>792</v>
      </c>
      <c r="B128" s="65" t="s">
        <v>771</v>
      </c>
      <c r="C128" s="65" t="s">
        <v>271</v>
      </c>
      <c r="D128" s="65" t="s">
        <v>793</v>
      </c>
      <c r="E128" s="65" t="s">
        <v>794</v>
      </c>
      <c r="F128" s="65" t="s">
        <v>795</v>
      </c>
      <c r="G128" s="65" t="s">
        <v>275</v>
      </c>
      <c r="H128" s="65" t="s">
        <v>775</v>
      </c>
      <c r="I128" s="65"/>
      <c r="J128" s="96" t="s">
        <v>277</v>
      </c>
    </row>
    <row r="129" spans="1:10" x14ac:dyDescent="0.15">
      <c r="A129" s="94" t="s">
        <v>796</v>
      </c>
      <c r="B129" s="65" t="s">
        <v>771</v>
      </c>
      <c r="C129" s="65" t="s">
        <v>271</v>
      </c>
      <c r="D129" s="65" t="s">
        <v>797</v>
      </c>
      <c r="E129" s="65" t="s">
        <v>798</v>
      </c>
      <c r="F129" s="65" t="s">
        <v>799</v>
      </c>
      <c r="G129" s="65" t="s">
        <v>275</v>
      </c>
      <c r="H129" s="65" t="s">
        <v>775</v>
      </c>
      <c r="I129" s="65"/>
      <c r="J129" s="96" t="s">
        <v>277</v>
      </c>
    </row>
    <row r="130" spans="1:10" x14ac:dyDescent="0.15">
      <c r="A130" s="94" t="s">
        <v>800</v>
      </c>
      <c r="B130" s="65" t="s">
        <v>771</v>
      </c>
      <c r="C130" s="65" t="s">
        <v>271</v>
      </c>
      <c r="D130" s="65" t="s">
        <v>801</v>
      </c>
      <c r="E130" s="65" t="s">
        <v>802</v>
      </c>
      <c r="F130" s="65" t="s">
        <v>803</v>
      </c>
      <c r="G130" s="65" t="s">
        <v>275</v>
      </c>
      <c r="H130" s="65" t="s">
        <v>775</v>
      </c>
      <c r="I130" s="65"/>
      <c r="J130" s="96" t="s">
        <v>277</v>
      </c>
    </row>
    <row r="131" spans="1:10" x14ac:dyDescent="0.15">
      <c r="A131" s="94" t="s">
        <v>804</v>
      </c>
      <c r="B131" s="65" t="s">
        <v>771</v>
      </c>
      <c r="C131" s="65" t="s">
        <v>271</v>
      </c>
      <c r="D131" s="65" t="s">
        <v>805</v>
      </c>
      <c r="E131" s="65" t="s">
        <v>806</v>
      </c>
      <c r="F131" s="65" t="s">
        <v>807</v>
      </c>
      <c r="G131" s="65" t="s">
        <v>275</v>
      </c>
      <c r="H131" s="65" t="s">
        <v>775</v>
      </c>
      <c r="I131" s="65"/>
      <c r="J131" s="96" t="s">
        <v>277</v>
      </c>
    </row>
    <row r="132" spans="1:10" x14ac:dyDescent="0.15">
      <c r="A132" s="94" t="s">
        <v>808</v>
      </c>
      <c r="B132" s="65" t="s">
        <v>771</v>
      </c>
      <c r="C132" s="65" t="s">
        <v>271</v>
      </c>
      <c r="D132" s="65" t="s">
        <v>809</v>
      </c>
      <c r="E132" s="65" t="s">
        <v>810</v>
      </c>
      <c r="F132" s="65" t="s">
        <v>811</v>
      </c>
      <c r="G132" s="65" t="s">
        <v>275</v>
      </c>
      <c r="H132" s="65" t="s">
        <v>775</v>
      </c>
      <c r="I132" s="65"/>
      <c r="J132" s="96" t="s">
        <v>277</v>
      </c>
    </row>
    <row r="133" spans="1:10" x14ac:dyDescent="0.15">
      <c r="A133" s="94" t="s">
        <v>812</v>
      </c>
      <c r="B133" s="65" t="s">
        <v>771</v>
      </c>
      <c r="C133" s="65" t="s">
        <v>271</v>
      </c>
      <c r="D133" s="65" t="s">
        <v>813</v>
      </c>
      <c r="E133" s="65" t="s">
        <v>814</v>
      </c>
      <c r="F133" s="65" t="s">
        <v>815</v>
      </c>
      <c r="G133" s="65" t="s">
        <v>275</v>
      </c>
      <c r="H133" s="65" t="s">
        <v>775</v>
      </c>
      <c r="I133" s="65"/>
      <c r="J133" s="96" t="s">
        <v>277</v>
      </c>
    </row>
    <row r="134" spans="1:10" x14ac:dyDescent="0.15">
      <c r="A134" s="94" t="s">
        <v>816</v>
      </c>
      <c r="B134" s="65" t="s">
        <v>771</v>
      </c>
      <c r="C134" s="65" t="s">
        <v>271</v>
      </c>
      <c r="D134" s="65" t="s">
        <v>817</v>
      </c>
      <c r="E134" s="65" t="s">
        <v>818</v>
      </c>
      <c r="F134" s="65" t="s">
        <v>819</v>
      </c>
      <c r="G134" s="65" t="s">
        <v>275</v>
      </c>
      <c r="H134" s="65" t="s">
        <v>775</v>
      </c>
      <c r="I134" s="65"/>
      <c r="J134" s="96" t="s">
        <v>277</v>
      </c>
    </row>
    <row r="135" spans="1:10" x14ac:dyDescent="0.15">
      <c r="A135" s="94" t="s">
        <v>820</v>
      </c>
      <c r="B135" s="65" t="s">
        <v>771</v>
      </c>
      <c r="C135" s="65" t="s">
        <v>271</v>
      </c>
      <c r="D135" s="65" t="s">
        <v>821</v>
      </c>
      <c r="E135" s="65" t="s">
        <v>822</v>
      </c>
      <c r="F135" s="65" t="s">
        <v>823</v>
      </c>
      <c r="G135" s="65" t="s">
        <v>275</v>
      </c>
      <c r="H135" s="65" t="s">
        <v>775</v>
      </c>
      <c r="I135" s="65"/>
      <c r="J135" s="96" t="s">
        <v>277</v>
      </c>
    </row>
    <row r="136" spans="1:10" x14ac:dyDescent="0.15">
      <c r="A136" s="94" t="s">
        <v>824</v>
      </c>
      <c r="B136" s="65" t="s">
        <v>771</v>
      </c>
      <c r="C136" s="65" t="s">
        <v>271</v>
      </c>
      <c r="D136" s="65" t="s">
        <v>825</v>
      </c>
      <c r="E136" s="65" t="s">
        <v>826</v>
      </c>
      <c r="F136" s="65" t="s">
        <v>827</v>
      </c>
      <c r="G136" s="65" t="s">
        <v>275</v>
      </c>
      <c r="H136" s="65" t="s">
        <v>775</v>
      </c>
      <c r="I136" s="65"/>
      <c r="J136" s="96" t="s">
        <v>277</v>
      </c>
    </row>
    <row r="137" spans="1:10" x14ac:dyDescent="0.15">
      <c r="A137" s="94" t="s">
        <v>828</v>
      </c>
      <c r="B137" s="65" t="s">
        <v>771</v>
      </c>
      <c r="C137" s="65" t="s">
        <v>271</v>
      </c>
      <c r="D137" s="65" t="s">
        <v>829</v>
      </c>
      <c r="E137" s="65" t="s">
        <v>830</v>
      </c>
      <c r="F137" s="65" t="s">
        <v>831</v>
      </c>
      <c r="G137" s="65" t="s">
        <v>275</v>
      </c>
      <c r="H137" s="65" t="s">
        <v>775</v>
      </c>
      <c r="I137" s="65"/>
      <c r="J137" s="96" t="s">
        <v>277</v>
      </c>
    </row>
    <row r="138" spans="1:10" x14ac:dyDescent="0.15">
      <c r="A138" s="94" t="s">
        <v>832</v>
      </c>
      <c r="B138" s="65" t="s">
        <v>771</v>
      </c>
      <c r="C138" s="65" t="s">
        <v>271</v>
      </c>
      <c r="D138" s="65" t="s">
        <v>833</v>
      </c>
      <c r="E138" s="65" t="s">
        <v>834</v>
      </c>
      <c r="F138" s="65" t="s">
        <v>835</v>
      </c>
      <c r="G138" s="65" t="s">
        <v>275</v>
      </c>
      <c r="H138" s="65" t="s">
        <v>775</v>
      </c>
      <c r="I138" s="65"/>
      <c r="J138" s="96" t="s">
        <v>277</v>
      </c>
    </row>
    <row r="139" spans="1:10" x14ac:dyDescent="0.15">
      <c r="A139" s="94" t="s">
        <v>836</v>
      </c>
      <c r="B139" s="65" t="s">
        <v>771</v>
      </c>
      <c r="C139" s="65" t="s">
        <v>271</v>
      </c>
      <c r="D139" s="65" t="s">
        <v>837</v>
      </c>
      <c r="E139" s="65" t="s">
        <v>838</v>
      </c>
      <c r="F139" s="65" t="s">
        <v>839</v>
      </c>
      <c r="G139" s="65" t="s">
        <v>275</v>
      </c>
      <c r="H139" s="65" t="s">
        <v>775</v>
      </c>
      <c r="I139" s="65"/>
      <c r="J139" s="96" t="s">
        <v>277</v>
      </c>
    </row>
    <row r="140" spans="1:10" x14ac:dyDescent="0.15">
      <c r="A140" s="94" t="s">
        <v>840</v>
      </c>
      <c r="B140" s="65" t="s">
        <v>771</v>
      </c>
      <c r="C140" s="65" t="s">
        <v>271</v>
      </c>
      <c r="D140" s="65" t="s">
        <v>841</v>
      </c>
      <c r="E140" s="65" t="s">
        <v>842</v>
      </c>
      <c r="F140" s="65" t="s">
        <v>843</v>
      </c>
      <c r="G140" s="65" t="s">
        <v>275</v>
      </c>
      <c r="H140" s="65" t="s">
        <v>775</v>
      </c>
      <c r="I140" s="65"/>
      <c r="J140" s="96" t="s">
        <v>277</v>
      </c>
    </row>
    <row r="141" spans="1:10" x14ac:dyDescent="0.15">
      <c r="A141" s="94" t="s">
        <v>844</v>
      </c>
      <c r="B141" s="65" t="s">
        <v>771</v>
      </c>
      <c r="C141" s="65" t="s">
        <v>271</v>
      </c>
      <c r="D141" s="65" t="s">
        <v>845</v>
      </c>
      <c r="E141" s="65" t="s">
        <v>846</v>
      </c>
      <c r="F141" s="65" t="s">
        <v>847</v>
      </c>
      <c r="G141" s="65" t="s">
        <v>275</v>
      </c>
      <c r="H141" s="65" t="s">
        <v>775</v>
      </c>
      <c r="I141" s="65"/>
      <c r="J141" s="96" t="s">
        <v>277</v>
      </c>
    </row>
    <row r="142" spans="1:10" x14ac:dyDescent="0.15">
      <c r="A142" s="94" t="s">
        <v>848</v>
      </c>
      <c r="B142" s="65" t="s">
        <v>849</v>
      </c>
      <c r="C142" s="65" t="s">
        <v>271</v>
      </c>
      <c r="D142" s="65" t="s">
        <v>850</v>
      </c>
      <c r="E142" s="65" t="s">
        <v>851</v>
      </c>
      <c r="F142" s="65" t="s">
        <v>852</v>
      </c>
      <c r="G142" s="65" t="s">
        <v>275</v>
      </c>
      <c r="H142" s="65" t="s">
        <v>853</v>
      </c>
      <c r="I142" s="65"/>
      <c r="J142" s="96" t="s">
        <v>277</v>
      </c>
    </row>
    <row r="143" spans="1:10" x14ac:dyDescent="0.15">
      <c r="A143" s="94" t="s">
        <v>854</v>
      </c>
      <c r="B143" s="65" t="s">
        <v>849</v>
      </c>
      <c r="C143" s="65" t="s">
        <v>271</v>
      </c>
      <c r="D143" s="65" t="s">
        <v>855</v>
      </c>
      <c r="E143" s="65" t="s">
        <v>856</v>
      </c>
      <c r="F143" s="65" t="s">
        <v>857</v>
      </c>
      <c r="G143" s="65" t="s">
        <v>275</v>
      </c>
      <c r="H143" s="65" t="s">
        <v>853</v>
      </c>
      <c r="I143" s="65"/>
      <c r="J143" s="96" t="s">
        <v>277</v>
      </c>
    </row>
    <row r="144" spans="1:10" x14ac:dyDescent="0.15">
      <c r="A144" s="94" t="s">
        <v>858</v>
      </c>
      <c r="B144" s="65" t="s">
        <v>849</v>
      </c>
      <c r="C144" s="65" t="s">
        <v>271</v>
      </c>
      <c r="D144" s="65" t="s">
        <v>859</v>
      </c>
      <c r="E144" s="65" t="s">
        <v>860</v>
      </c>
      <c r="F144" s="65" t="s">
        <v>861</v>
      </c>
      <c r="G144" s="65" t="s">
        <v>275</v>
      </c>
      <c r="H144" s="65" t="s">
        <v>853</v>
      </c>
      <c r="I144" s="65"/>
      <c r="J144" s="96" t="s">
        <v>277</v>
      </c>
    </row>
    <row r="145" spans="1:10" x14ac:dyDescent="0.15">
      <c r="A145" s="94" t="s">
        <v>862</v>
      </c>
      <c r="B145" s="65" t="s">
        <v>849</v>
      </c>
      <c r="C145" s="65" t="s">
        <v>271</v>
      </c>
      <c r="D145" s="65" t="s">
        <v>863</v>
      </c>
      <c r="E145" s="65" t="s">
        <v>864</v>
      </c>
      <c r="F145" s="65" t="s">
        <v>865</v>
      </c>
      <c r="G145" s="65" t="s">
        <v>275</v>
      </c>
      <c r="H145" s="65" t="s">
        <v>853</v>
      </c>
      <c r="I145" s="65"/>
      <c r="J145" s="96" t="s">
        <v>277</v>
      </c>
    </row>
    <row r="146" spans="1:10" x14ac:dyDescent="0.15">
      <c r="A146" s="94" t="s">
        <v>866</v>
      </c>
      <c r="B146" s="65" t="s">
        <v>849</v>
      </c>
      <c r="C146" s="65" t="s">
        <v>271</v>
      </c>
      <c r="D146" s="65" t="s">
        <v>867</v>
      </c>
      <c r="E146" s="65" t="s">
        <v>868</v>
      </c>
      <c r="F146" s="65" t="s">
        <v>869</v>
      </c>
      <c r="G146" s="65" t="s">
        <v>275</v>
      </c>
      <c r="H146" s="65" t="s">
        <v>853</v>
      </c>
      <c r="I146" s="65"/>
      <c r="J146" s="96" t="s">
        <v>277</v>
      </c>
    </row>
    <row r="147" spans="1:10" x14ac:dyDescent="0.15">
      <c r="A147" s="94" t="s">
        <v>870</v>
      </c>
      <c r="B147" s="65" t="s">
        <v>849</v>
      </c>
      <c r="C147" s="65" t="s">
        <v>271</v>
      </c>
      <c r="D147" s="65" t="s">
        <v>871</v>
      </c>
      <c r="E147" s="65" t="s">
        <v>872</v>
      </c>
      <c r="F147" s="65" t="s">
        <v>873</v>
      </c>
      <c r="G147" s="65" t="s">
        <v>275</v>
      </c>
      <c r="H147" s="65" t="s">
        <v>853</v>
      </c>
      <c r="I147" s="65"/>
      <c r="J147" s="96" t="s">
        <v>277</v>
      </c>
    </row>
    <row r="148" spans="1:10" x14ac:dyDescent="0.15">
      <c r="A148" s="94" t="s">
        <v>874</v>
      </c>
      <c r="B148" s="65" t="s">
        <v>849</v>
      </c>
      <c r="C148" s="65" t="s">
        <v>271</v>
      </c>
      <c r="D148" s="65" t="s">
        <v>875</v>
      </c>
      <c r="E148" s="65" t="s">
        <v>876</v>
      </c>
      <c r="F148" s="65" t="s">
        <v>877</v>
      </c>
      <c r="G148" s="65" t="s">
        <v>275</v>
      </c>
      <c r="H148" s="65" t="s">
        <v>853</v>
      </c>
      <c r="I148" s="65"/>
      <c r="J148" s="96" t="s">
        <v>277</v>
      </c>
    </row>
    <row r="149" spans="1:10" x14ac:dyDescent="0.15">
      <c r="A149" s="94" t="s">
        <v>878</v>
      </c>
      <c r="B149" s="65" t="s">
        <v>849</v>
      </c>
      <c r="C149" s="65" t="s">
        <v>271</v>
      </c>
      <c r="D149" s="65" t="s">
        <v>879</v>
      </c>
      <c r="E149" s="65" t="s">
        <v>880</v>
      </c>
      <c r="F149" s="65" t="s">
        <v>881</v>
      </c>
      <c r="G149" s="65" t="s">
        <v>275</v>
      </c>
      <c r="H149" s="65" t="s">
        <v>853</v>
      </c>
      <c r="I149" s="65"/>
      <c r="J149" s="96" t="s">
        <v>277</v>
      </c>
    </row>
    <row r="150" spans="1:10" x14ac:dyDescent="0.15">
      <c r="A150" s="94" t="s">
        <v>882</v>
      </c>
      <c r="B150" s="65" t="s">
        <v>883</v>
      </c>
      <c r="C150" s="65" t="s">
        <v>271</v>
      </c>
      <c r="D150" s="65" t="s">
        <v>884</v>
      </c>
      <c r="E150" s="65" t="s">
        <v>885</v>
      </c>
      <c r="F150" s="65" t="s">
        <v>886</v>
      </c>
      <c r="G150" s="65" t="s">
        <v>275</v>
      </c>
      <c r="H150" s="65" t="s">
        <v>887</v>
      </c>
      <c r="I150" s="65"/>
      <c r="J150" s="96" t="s">
        <v>277</v>
      </c>
    </row>
    <row r="151" spans="1:10" x14ac:dyDescent="0.15">
      <c r="A151" s="94" t="s">
        <v>888</v>
      </c>
      <c r="B151" s="65" t="s">
        <v>883</v>
      </c>
      <c r="C151" s="65" t="s">
        <v>271</v>
      </c>
      <c r="D151" s="65" t="s">
        <v>889</v>
      </c>
      <c r="E151" s="65" t="s">
        <v>890</v>
      </c>
      <c r="F151" s="65" t="s">
        <v>891</v>
      </c>
      <c r="G151" s="65" t="s">
        <v>275</v>
      </c>
      <c r="H151" s="65" t="s">
        <v>887</v>
      </c>
      <c r="I151" s="65"/>
      <c r="J151" s="96" t="s">
        <v>277</v>
      </c>
    </row>
    <row r="152" spans="1:10" x14ac:dyDescent="0.15">
      <c r="A152" s="94" t="s">
        <v>892</v>
      </c>
      <c r="B152" s="65" t="s">
        <v>883</v>
      </c>
      <c r="C152" s="65" t="s">
        <v>271</v>
      </c>
      <c r="D152" s="65" t="s">
        <v>893</v>
      </c>
      <c r="E152" s="65" t="s">
        <v>894</v>
      </c>
      <c r="F152" s="65" t="s">
        <v>895</v>
      </c>
      <c r="G152" s="65" t="s">
        <v>275</v>
      </c>
      <c r="H152" s="65" t="s">
        <v>887</v>
      </c>
      <c r="I152" s="65"/>
      <c r="J152" s="96" t="s">
        <v>277</v>
      </c>
    </row>
    <row r="153" spans="1:10" x14ac:dyDescent="0.15">
      <c r="A153" s="94" t="s">
        <v>896</v>
      </c>
      <c r="B153" s="65" t="s">
        <v>883</v>
      </c>
      <c r="C153" s="65" t="s">
        <v>271</v>
      </c>
      <c r="D153" s="65" t="s">
        <v>897</v>
      </c>
      <c r="E153" s="65" t="s">
        <v>898</v>
      </c>
      <c r="F153" s="65" t="s">
        <v>899</v>
      </c>
      <c r="G153" s="65" t="s">
        <v>275</v>
      </c>
      <c r="H153" s="65" t="s">
        <v>887</v>
      </c>
      <c r="I153" s="65"/>
      <c r="J153" s="96" t="s">
        <v>277</v>
      </c>
    </row>
    <row r="154" spans="1:10" x14ac:dyDescent="0.15">
      <c r="A154" s="94" t="s">
        <v>900</v>
      </c>
      <c r="B154" s="65" t="s">
        <v>883</v>
      </c>
      <c r="C154" s="65" t="s">
        <v>271</v>
      </c>
      <c r="D154" s="65" t="s">
        <v>901</v>
      </c>
      <c r="E154" s="65" t="s">
        <v>902</v>
      </c>
      <c r="F154" s="65" t="s">
        <v>903</v>
      </c>
      <c r="G154" s="65" t="s">
        <v>275</v>
      </c>
      <c r="H154" s="65" t="s">
        <v>887</v>
      </c>
      <c r="I154" s="65"/>
      <c r="J154" s="96" t="s">
        <v>277</v>
      </c>
    </row>
    <row r="155" spans="1:10" x14ac:dyDescent="0.15">
      <c r="A155" s="94" t="s">
        <v>904</v>
      </c>
      <c r="B155" s="65" t="s">
        <v>905</v>
      </c>
      <c r="C155" s="65" t="s">
        <v>271</v>
      </c>
      <c r="D155" s="65" t="s">
        <v>906</v>
      </c>
      <c r="E155" s="65" t="s">
        <v>907</v>
      </c>
      <c r="F155" s="65" t="s">
        <v>908</v>
      </c>
      <c r="G155" s="65" t="s">
        <v>275</v>
      </c>
      <c r="H155" s="65" t="s">
        <v>909</v>
      </c>
      <c r="I155" s="65"/>
      <c r="J155" s="96" t="s">
        <v>277</v>
      </c>
    </row>
    <row r="156" spans="1:10" x14ac:dyDescent="0.15">
      <c r="A156" s="94" t="s">
        <v>910</v>
      </c>
      <c r="B156" s="65" t="s">
        <v>905</v>
      </c>
      <c r="C156" s="65" t="s">
        <v>271</v>
      </c>
      <c r="D156" s="65" t="s">
        <v>911</v>
      </c>
      <c r="E156" s="65" t="s">
        <v>912</v>
      </c>
      <c r="F156" s="65" t="s">
        <v>913</v>
      </c>
      <c r="G156" s="65" t="s">
        <v>275</v>
      </c>
      <c r="H156" s="65" t="s">
        <v>909</v>
      </c>
      <c r="I156" s="65"/>
      <c r="J156" s="96" t="s">
        <v>277</v>
      </c>
    </row>
    <row r="157" spans="1:10" x14ac:dyDescent="0.15">
      <c r="A157" s="94" t="s">
        <v>914</v>
      </c>
      <c r="B157" s="65" t="s">
        <v>905</v>
      </c>
      <c r="C157" s="65" t="s">
        <v>271</v>
      </c>
      <c r="D157" s="65" t="s">
        <v>915</v>
      </c>
      <c r="E157" s="65" t="s">
        <v>916</v>
      </c>
      <c r="F157" s="65" t="s">
        <v>917</v>
      </c>
      <c r="G157" s="65" t="s">
        <v>275</v>
      </c>
      <c r="H157" s="65" t="s">
        <v>909</v>
      </c>
      <c r="I157" s="65"/>
      <c r="J157" s="96" t="s">
        <v>277</v>
      </c>
    </row>
    <row r="158" spans="1:10" x14ac:dyDescent="0.15">
      <c r="A158" s="94" t="s">
        <v>918</v>
      </c>
      <c r="B158" s="65" t="s">
        <v>919</v>
      </c>
      <c r="C158" s="65" t="s">
        <v>271</v>
      </c>
      <c r="D158" s="65" t="s">
        <v>920</v>
      </c>
      <c r="E158" s="65" t="s">
        <v>921</v>
      </c>
      <c r="F158" s="65" t="s">
        <v>922</v>
      </c>
      <c r="G158" s="65" t="s">
        <v>275</v>
      </c>
      <c r="H158" s="65" t="s">
        <v>923</v>
      </c>
      <c r="I158" s="65"/>
      <c r="J158" s="96" t="s">
        <v>277</v>
      </c>
    </row>
    <row r="159" spans="1:10" x14ac:dyDescent="0.15">
      <c r="A159" s="94" t="s">
        <v>924</v>
      </c>
      <c r="B159" s="65" t="s">
        <v>919</v>
      </c>
      <c r="C159" s="65" t="s">
        <v>271</v>
      </c>
      <c r="D159" s="65" t="s">
        <v>925</v>
      </c>
      <c r="E159" s="65" t="s">
        <v>926</v>
      </c>
      <c r="F159" s="65" t="s">
        <v>927</v>
      </c>
      <c r="G159" s="65" t="s">
        <v>275</v>
      </c>
      <c r="H159" s="65" t="s">
        <v>923</v>
      </c>
      <c r="I159" s="65"/>
      <c r="J159" s="96" t="s">
        <v>277</v>
      </c>
    </row>
    <row r="160" spans="1:10" x14ac:dyDescent="0.15">
      <c r="A160" s="94" t="s">
        <v>928</v>
      </c>
      <c r="B160" s="65" t="s">
        <v>919</v>
      </c>
      <c r="C160" s="65" t="s">
        <v>271</v>
      </c>
      <c r="D160" s="65" t="s">
        <v>929</v>
      </c>
      <c r="E160" s="65" t="s">
        <v>930</v>
      </c>
      <c r="F160" s="65" t="s">
        <v>931</v>
      </c>
      <c r="G160" s="65" t="s">
        <v>275</v>
      </c>
      <c r="H160" s="65" t="s">
        <v>923</v>
      </c>
      <c r="I160" s="65"/>
      <c r="J160" s="96" t="s">
        <v>277</v>
      </c>
    </row>
    <row r="161" spans="1:10" x14ac:dyDescent="0.15">
      <c r="A161" s="94" t="s">
        <v>932</v>
      </c>
      <c r="B161" s="65" t="s">
        <v>919</v>
      </c>
      <c r="C161" s="65" t="s">
        <v>271</v>
      </c>
      <c r="D161" s="65" t="s">
        <v>933</v>
      </c>
      <c r="E161" s="65" t="s">
        <v>934</v>
      </c>
      <c r="F161" s="65" t="s">
        <v>935</v>
      </c>
      <c r="G161" s="65" t="s">
        <v>275</v>
      </c>
      <c r="H161" s="65" t="s">
        <v>923</v>
      </c>
      <c r="I161" s="65"/>
      <c r="J161" s="96" t="s">
        <v>277</v>
      </c>
    </row>
    <row r="162" spans="1:10" x14ac:dyDescent="0.15">
      <c r="A162" s="94" t="s">
        <v>936</v>
      </c>
      <c r="B162" s="65" t="s">
        <v>919</v>
      </c>
      <c r="C162" s="65" t="s">
        <v>271</v>
      </c>
      <c r="D162" s="65" t="s">
        <v>937</v>
      </c>
      <c r="E162" s="65" t="s">
        <v>938</v>
      </c>
      <c r="F162" s="65" t="s">
        <v>939</v>
      </c>
      <c r="G162" s="65" t="s">
        <v>275</v>
      </c>
      <c r="H162" s="65" t="s">
        <v>923</v>
      </c>
      <c r="I162" s="65"/>
      <c r="J162" s="96" t="s">
        <v>277</v>
      </c>
    </row>
    <row r="163" spans="1:10" x14ac:dyDescent="0.15">
      <c r="A163" s="94" t="s">
        <v>940</v>
      </c>
      <c r="B163" s="65" t="s">
        <v>919</v>
      </c>
      <c r="C163" s="65" t="s">
        <v>271</v>
      </c>
      <c r="D163" s="65" t="s">
        <v>941</v>
      </c>
      <c r="E163" s="65" t="s">
        <v>942</v>
      </c>
      <c r="F163" s="65" t="s">
        <v>943</v>
      </c>
      <c r="G163" s="65" t="s">
        <v>275</v>
      </c>
      <c r="H163" s="65" t="s">
        <v>923</v>
      </c>
      <c r="I163" s="65"/>
      <c r="J163" s="96" t="s">
        <v>277</v>
      </c>
    </row>
    <row r="164" spans="1:10" x14ac:dyDescent="0.15">
      <c r="A164" s="94" t="s">
        <v>944</v>
      </c>
      <c r="B164" s="65" t="s">
        <v>919</v>
      </c>
      <c r="C164" s="65" t="s">
        <v>271</v>
      </c>
      <c r="D164" s="65" t="s">
        <v>945</v>
      </c>
      <c r="E164" s="65" t="s">
        <v>946</v>
      </c>
      <c r="F164" s="65" t="s">
        <v>947</v>
      </c>
      <c r="G164" s="65" t="s">
        <v>275</v>
      </c>
      <c r="H164" s="65" t="s">
        <v>923</v>
      </c>
      <c r="I164" s="65"/>
      <c r="J164" s="96" t="s">
        <v>277</v>
      </c>
    </row>
    <row r="165" spans="1:10" x14ac:dyDescent="0.15">
      <c r="A165" s="94" t="s">
        <v>948</v>
      </c>
      <c r="B165" s="65" t="s">
        <v>919</v>
      </c>
      <c r="C165" s="65" t="s">
        <v>271</v>
      </c>
      <c r="D165" s="65" t="s">
        <v>949</v>
      </c>
      <c r="E165" s="65" t="s">
        <v>950</v>
      </c>
      <c r="F165" s="65" t="s">
        <v>951</v>
      </c>
      <c r="G165" s="65" t="s">
        <v>275</v>
      </c>
      <c r="H165" s="65" t="s">
        <v>923</v>
      </c>
      <c r="I165" s="65"/>
      <c r="J165" s="96" t="s">
        <v>277</v>
      </c>
    </row>
    <row r="166" spans="1:10" x14ac:dyDescent="0.15">
      <c r="A166" s="94" t="s">
        <v>952</v>
      </c>
      <c r="B166" s="65" t="s">
        <v>919</v>
      </c>
      <c r="C166" s="65" t="s">
        <v>271</v>
      </c>
      <c r="D166" s="65" t="s">
        <v>953</v>
      </c>
      <c r="E166" s="65" t="s">
        <v>954</v>
      </c>
      <c r="F166" s="65" t="s">
        <v>955</v>
      </c>
      <c r="G166" s="65" t="s">
        <v>275</v>
      </c>
      <c r="H166" s="65" t="s">
        <v>923</v>
      </c>
      <c r="I166" s="65"/>
      <c r="J166" s="96" t="s">
        <v>277</v>
      </c>
    </row>
    <row r="167" spans="1:10" x14ac:dyDescent="0.15">
      <c r="A167" s="94" t="s">
        <v>956</v>
      </c>
      <c r="B167" s="65" t="s">
        <v>957</v>
      </c>
      <c r="C167" s="65" t="s">
        <v>271</v>
      </c>
      <c r="D167" s="65" t="s">
        <v>958</v>
      </c>
      <c r="E167" s="65" t="s">
        <v>959</v>
      </c>
      <c r="F167" s="65" t="s">
        <v>960</v>
      </c>
      <c r="G167" s="65" t="s">
        <v>275</v>
      </c>
      <c r="H167" s="65" t="s">
        <v>961</v>
      </c>
      <c r="I167" s="65"/>
      <c r="J167" s="96" t="s">
        <v>277</v>
      </c>
    </row>
    <row r="168" spans="1:10" x14ac:dyDescent="0.15">
      <c r="A168" s="94" t="s">
        <v>962</v>
      </c>
      <c r="B168" s="65" t="s">
        <v>957</v>
      </c>
      <c r="C168" s="65" t="s">
        <v>271</v>
      </c>
      <c r="D168" s="65" t="s">
        <v>963</v>
      </c>
      <c r="E168" s="65" t="s">
        <v>964</v>
      </c>
      <c r="F168" s="65" t="s">
        <v>965</v>
      </c>
      <c r="G168" s="65" t="s">
        <v>275</v>
      </c>
      <c r="H168" s="65" t="s">
        <v>961</v>
      </c>
      <c r="I168" s="65"/>
      <c r="J168" s="96" t="s">
        <v>277</v>
      </c>
    </row>
    <row r="169" spans="1:10" x14ac:dyDescent="0.15">
      <c r="A169" s="94" t="s">
        <v>966</v>
      </c>
      <c r="B169" s="65" t="s">
        <v>957</v>
      </c>
      <c r="C169" s="65" t="s">
        <v>271</v>
      </c>
      <c r="D169" s="65" t="s">
        <v>967</v>
      </c>
      <c r="E169" s="65" t="s">
        <v>968</v>
      </c>
      <c r="F169" s="65" t="s">
        <v>969</v>
      </c>
      <c r="G169" s="65" t="s">
        <v>275</v>
      </c>
      <c r="H169" s="65" t="s">
        <v>961</v>
      </c>
      <c r="I169" s="65"/>
      <c r="J169" s="96" t="s">
        <v>277</v>
      </c>
    </row>
    <row r="170" spans="1:10" x14ac:dyDescent="0.15">
      <c r="A170" s="94" t="s">
        <v>970</v>
      </c>
      <c r="B170" s="65" t="s">
        <v>957</v>
      </c>
      <c r="C170" s="65" t="s">
        <v>271</v>
      </c>
      <c r="D170" s="65" t="s">
        <v>971</v>
      </c>
      <c r="E170" s="65" t="s">
        <v>972</v>
      </c>
      <c r="F170" s="65" t="s">
        <v>973</v>
      </c>
      <c r="G170" s="65" t="s">
        <v>275</v>
      </c>
      <c r="H170" s="65" t="s">
        <v>961</v>
      </c>
      <c r="I170" s="65"/>
      <c r="J170" s="96" t="s">
        <v>277</v>
      </c>
    </row>
    <row r="171" spans="1:10" x14ac:dyDescent="0.15">
      <c r="A171" s="94" t="s">
        <v>974</v>
      </c>
      <c r="B171" s="65" t="s">
        <v>957</v>
      </c>
      <c r="C171" s="65" t="s">
        <v>271</v>
      </c>
      <c r="D171" s="65" t="s">
        <v>975</v>
      </c>
      <c r="E171" s="65" t="s">
        <v>976</v>
      </c>
      <c r="F171" s="65" t="s">
        <v>977</v>
      </c>
      <c r="G171" s="65" t="s">
        <v>275</v>
      </c>
      <c r="H171" s="65" t="s">
        <v>961</v>
      </c>
      <c r="I171" s="65"/>
      <c r="J171" s="96" t="s">
        <v>277</v>
      </c>
    </row>
    <row r="172" spans="1:10" x14ac:dyDescent="0.15">
      <c r="A172" s="94" t="s">
        <v>978</v>
      </c>
      <c r="B172" s="65" t="s">
        <v>957</v>
      </c>
      <c r="C172" s="65" t="s">
        <v>271</v>
      </c>
      <c r="D172" s="65" t="s">
        <v>979</v>
      </c>
      <c r="E172" s="65" t="s">
        <v>980</v>
      </c>
      <c r="F172" s="65" t="s">
        <v>981</v>
      </c>
      <c r="G172" s="65" t="s">
        <v>275</v>
      </c>
      <c r="H172" s="65" t="s">
        <v>961</v>
      </c>
      <c r="I172" s="65"/>
      <c r="J172" s="96" t="s">
        <v>277</v>
      </c>
    </row>
    <row r="173" spans="1:10" x14ac:dyDescent="0.15">
      <c r="A173" s="94" t="s">
        <v>982</v>
      </c>
      <c r="B173" s="65" t="s">
        <v>983</v>
      </c>
      <c r="C173" s="65" t="s">
        <v>271</v>
      </c>
      <c r="D173" s="65" t="s">
        <v>984</v>
      </c>
      <c r="E173" s="65" t="s">
        <v>985</v>
      </c>
      <c r="F173" s="65" t="s">
        <v>986</v>
      </c>
      <c r="G173" s="65" t="s">
        <v>275</v>
      </c>
      <c r="H173" s="65" t="s">
        <v>987</v>
      </c>
      <c r="I173" s="65"/>
      <c r="J173" s="96" t="s">
        <v>277</v>
      </c>
    </row>
    <row r="174" spans="1:10" x14ac:dyDescent="0.15">
      <c r="A174" s="94" t="s">
        <v>988</v>
      </c>
      <c r="B174" s="65" t="s">
        <v>983</v>
      </c>
      <c r="C174" s="65" t="s">
        <v>271</v>
      </c>
      <c r="D174" s="65" t="s">
        <v>989</v>
      </c>
      <c r="E174" s="65" t="s">
        <v>990</v>
      </c>
      <c r="F174" s="65" t="s">
        <v>991</v>
      </c>
      <c r="G174" s="65" t="s">
        <v>275</v>
      </c>
      <c r="H174" s="65" t="s">
        <v>987</v>
      </c>
      <c r="I174" s="65"/>
      <c r="J174" s="96" t="s">
        <v>277</v>
      </c>
    </row>
    <row r="175" spans="1:10" x14ac:dyDescent="0.15">
      <c r="A175" s="94" t="s">
        <v>992</v>
      </c>
      <c r="B175" s="65" t="s">
        <v>993</v>
      </c>
      <c r="C175" s="65" t="s">
        <v>271</v>
      </c>
      <c r="D175" s="65" t="s">
        <v>994</v>
      </c>
      <c r="E175" s="65" t="s">
        <v>995</v>
      </c>
      <c r="F175" s="65" t="s">
        <v>996</v>
      </c>
      <c r="G175" s="65" t="s">
        <v>275</v>
      </c>
      <c r="H175" s="65" t="s">
        <v>997</v>
      </c>
      <c r="I175" s="65"/>
      <c r="J175" s="96" t="s">
        <v>277</v>
      </c>
    </row>
    <row r="176" spans="1:10" x14ac:dyDescent="0.15">
      <c r="A176" s="94" t="s">
        <v>998</v>
      </c>
      <c r="B176" s="65" t="s">
        <v>993</v>
      </c>
      <c r="C176" s="65" t="s">
        <v>271</v>
      </c>
      <c r="D176" s="65" t="s">
        <v>999</v>
      </c>
      <c r="E176" s="65" t="s">
        <v>1000</v>
      </c>
      <c r="F176" s="65" t="s">
        <v>1001</v>
      </c>
      <c r="G176" s="65" t="s">
        <v>275</v>
      </c>
      <c r="H176" s="65" t="s">
        <v>997</v>
      </c>
      <c r="I176" s="65"/>
      <c r="J176" s="96" t="s">
        <v>277</v>
      </c>
    </row>
    <row r="177" spans="1:10" x14ac:dyDescent="0.15">
      <c r="A177" s="94" t="s">
        <v>1002</v>
      </c>
      <c r="B177" s="65" t="s">
        <v>993</v>
      </c>
      <c r="C177" s="65" t="s">
        <v>271</v>
      </c>
      <c r="D177" s="65" t="s">
        <v>1003</v>
      </c>
      <c r="E177" s="65" t="s">
        <v>1004</v>
      </c>
      <c r="F177" s="65" t="s">
        <v>1005</v>
      </c>
      <c r="G177" s="65" t="s">
        <v>275</v>
      </c>
      <c r="H177" s="65" t="s">
        <v>997</v>
      </c>
      <c r="I177" s="65"/>
      <c r="J177" s="96" t="s">
        <v>277</v>
      </c>
    </row>
    <row r="178" spans="1:10" x14ac:dyDescent="0.15">
      <c r="A178" s="94" t="s">
        <v>1006</v>
      </c>
      <c r="B178" s="65" t="s">
        <v>993</v>
      </c>
      <c r="C178" s="65" t="s">
        <v>271</v>
      </c>
      <c r="D178" s="65" t="s">
        <v>1007</v>
      </c>
      <c r="E178" s="65" t="s">
        <v>1008</v>
      </c>
      <c r="F178" s="65" t="s">
        <v>1009</v>
      </c>
      <c r="G178" s="65" t="s">
        <v>275</v>
      </c>
      <c r="H178" s="65" t="s">
        <v>997</v>
      </c>
      <c r="I178" s="65"/>
      <c r="J178" s="96" t="s">
        <v>277</v>
      </c>
    </row>
    <row r="179" spans="1:10" x14ac:dyDescent="0.15">
      <c r="A179" s="94" t="s">
        <v>1010</v>
      </c>
      <c r="B179" s="65" t="s">
        <v>993</v>
      </c>
      <c r="C179" s="65" t="s">
        <v>271</v>
      </c>
      <c r="D179" s="65" t="s">
        <v>1011</v>
      </c>
      <c r="E179" s="65" t="s">
        <v>1012</v>
      </c>
      <c r="F179" s="65" t="s">
        <v>1013</v>
      </c>
      <c r="G179" s="65" t="s">
        <v>275</v>
      </c>
      <c r="H179" s="65" t="s">
        <v>997</v>
      </c>
      <c r="I179" s="65"/>
      <c r="J179" s="96" t="s">
        <v>277</v>
      </c>
    </row>
    <row r="180" spans="1:10" x14ac:dyDescent="0.15">
      <c r="A180" s="94" t="s">
        <v>1014</v>
      </c>
      <c r="B180" s="65" t="s">
        <v>1015</v>
      </c>
      <c r="C180" s="65" t="s">
        <v>271</v>
      </c>
      <c r="D180" s="65" t="s">
        <v>1016</v>
      </c>
      <c r="E180" s="65" t="s">
        <v>1017</v>
      </c>
      <c r="F180" s="65" t="s">
        <v>1018</v>
      </c>
      <c r="G180" s="65" t="s">
        <v>275</v>
      </c>
      <c r="H180" s="65" t="s">
        <v>1019</v>
      </c>
      <c r="I180" s="65"/>
      <c r="J180" s="96" t="s">
        <v>277</v>
      </c>
    </row>
    <row r="181" spans="1:10" x14ac:dyDescent="0.15">
      <c r="A181" s="94" t="s">
        <v>1020</v>
      </c>
      <c r="B181" s="65" t="s">
        <v>1015</v>
      </c>
      <c r="C181" s="65" t="s">
        <v>271</v>
      </c>
      <c r="D181" s="65" t="s">
        <v>1021</v>
      </c>
      <c r="E181" s="65" t="s">
        <v>1022</v>
      </c>
      <c r="F181" s="65" t="s">
        <v>1023</v>
      </c>
      <c r="G181" s="65" t="s">
        <v>275</v>
      </c>
      <c r="H181" s="65" t="s">
        <v>1019</v>
      </c>
      <c r="I181" s="65"/>
      <c r="J181" s="96" t="s">
        <v>277</v>
      </c>
    </row>
    <row r="182" spans="1:10" x14ac:dyDescent="0.15">
      <c r="A182" s="94" t="s">
        <v>1024</v>
      </c>
      <c r="B182" s="65" t="s">
        <v>1015</v>
      </c>
      <c r="C182" s="65" t="s">
        <v>271</v>
      </c>
      <c r="D182" s="65" t="s">
        <v>1025</v>
      </c>
      <c r="E182" s="65" t="s">
        <v>1026</v>
      </c>
      <c r="F182" s="65" t="s">
        <v>1027</v>
      </c>
      <c r="G182" s="65" t="s">
        <v>275</v>
      </c>
      <c r="H182" s="65" t="s">
        <v>1019</v>
      </c>
      <c r="I182" s="65"/>
      <c r="J182" s="96" t="s">
        <v>277</v>
      </c>
    </row>
    <row r="183" spans="1:10" x14ac:dyDescent="0.15">
      <c r="A183" s="94" t="s">
        <v>1028</v>
      </c>
      <c r="B183" s="65" t="s">
        <v>1029</v>
      </c>
      <c r="C183" s="65" t="s">
        <v>271</v>
      </c>
      <c r="D183" s="65" t="s">
        <v>1030</v>
      </c>
      <c r="E183" s="65" t="s">
        <v>1031</v>
      </c>
      <c r="F183" s="65" t="s">
        <v>1032</v>
      </c>
      <c r="G183" s="65" t="s">
        <v>275</v>
      </c>
      <c r="H183" s="65" t="s">
        <v>1033</v>
      </c>
      <c r="I183" s="65"/>
      <c r="J183" s="96" t="s">
        <v>277</v>
      </c>
    </row>
    <row r="184" spans="1:10" x14ac:dyDescent="0.15">
      <c r="A184" s="94" t="s">
        <v>1034</v>
      </c>
      <c r="B184" s="65" t="s">
        <v>1029</v>
      </c>
      <c r="C184" s="65" t="s">
        <v>271</v>
      </c>
      <c r="D184" s="65" t="s">
        <v>1035</v>
      </c>
      <c r="E184" s="65" t="s">
        <v>1036</v>
      </c>
      <c r="F184" s="65" t="s">
        <v>1037</v>
      </c>
      <c r="G184" s="65" t="s">
        <v>275</v>
      </c>
      <c r="H184" s="65" t="s">
        <v>1033</v>
      </c>
      <c r="I184" s="65"/>
      <c r="J184" s="96" t="s">
        <v>277</v>
      </c>
    </row>
    <row r="185" spans="1:10" x14ac:dyDescent="0.15">
      <c r="A185" s="94" t="s">
        <v>1038</v>
      </c>
      <c r="B185" s="65" t="s">
        <v>1039</v>
      </c>
      <c r="C185" s="65" t="s">
        <v>271</v>
      </c>
      <c r="D185" s="65" t="s">
        <v>1040</v>
      </c>
      <c r="E185" s="65" t="s">
        <v>1041</v>
      </c>
      <c r="F185" s="65" t="s">
        <v>1042</v>
      </c>
      <c r="G185" s="65" t="s">
        <v>275</v>
      </c>
      <c r="H185" s="65" t="s">
        <v>1043</v>
      </c>
      <c r="I185" s="65"/>
      <c r="J185" s="96" t="s">
        <v>277</v>
      </c>
    </row>
    <row r="186" spans="1:10" x14ac:dyDescent="0.15">
      <c r="A186" s="94" t="s">
        <v>1044</v>
      </c>
      <c r="B186" s="65" t="s">
        <v>1039</v>
      </c>
      <c r="C186" s="65" t="s">
        <v>271</v>
      </c>
      <c r="D186" s="65" t="s">
        <v>1045</v>
      </c>
      <c r="E186" s="65" t="s">
        <v>1046</v>
      </c>
      <c r="F186" s="65" t="s">
        <v>1047</v>
      </c>
      <c r="G186" s="65" t="s">
        <v>275</v>
      </c>
      <c r="H186" s="65" t="s">
        <v>1043</v>
      </c>
      <c r="I186" s="65"/>
      <c r="J186" s="96" t="s">
        <v>277</v>
      </c>
    </row>
    <row r="187" spans="1:10" x14ac:dyDescent="0.15">
      <c r="A187" s="94" t="s">
        <v>1048</v>
      </c>
      <c r="B187" s="65" t="s">
        <v>1039</v>
      </c>
      <c r="C187" s="65" t="s">
        <v>271</v>
      </c>
      <c r="D187" s="65" t="s">
        <v>1049</v>
      </c>
      <c r="E187" s="65" t="s">
        <v>1050</v>
      </c>
      <c r="F187" s="65" t="s">
        <v>1051</v>
      </c>
      <c r="G187" s="65" t="s">
        <v>275</v>
      </c>
      <c r="H187" s="65" t="s">
        <v>1043</v>
      </c>
      <c r="I187" s="65"/>
      <c r="J187" s="96" t="s">
        <v>277</v>
      </c>
    </row>
    <row r="188" spans="1:10" x14ac:dyDescent="0.15">
      <c r="A188" s="94" t="s">
        <v>1052</v>
      </c>
      <c r="B188" s="65" t="s">
        <v>1039</v>
      </c>
      <c r="C188" s="65" t="s">
        <v>271</v>
      </c>
      <c r="D188" s="65" t="s">
        <v>1053</v>
      </c>
      <c r="E188" s="65" t="s">
        <v>1054</v>
      </c>
      <c r="F188" s="65" t="s">
        <v>1055</v>
      </c>
      <c r="G188" s="65" t="s">
        <v>275</v>
      </c>
      <c r="H188" s="65" t="s">
        <v>1043</v>
      </c>
      <c r="I188" s="65"/>
      <c r="J188" s="96" t="s">
        <v>277</v>
      </c>
    </row>
    <row r="189" spans="1:10" x14ac:dyDescent="0.15">
      <c r="A189" s="94" t="s">
        <v>1056</v>
      </c>
      <c r="B189" s="65" t="s">
        <v>1039</v>
      </c>
      <c r="C189" s="65" t="s">
        <v>271</v>
      </c>
      <c r="D189" s="65" t="s">
        <v>1057</v>
      </c>
      <c r="E189" s="65" t="s">
        <v>1058</v>
      </c>
      <c r="F189" s="65" t="s">
        <v>1059</v>
      </c>
      <c r="G189" s="65" t="s">
        <v>275</v>
      </c>
      <c r="H189" s="65" t="s">
        <v>1043</v>
      </c>
      <c r="I189" s="65"/>
      <c r="J189" s="96" t="s">
        <v>277</v>
      </c>
    </row>
    <row r="190" spans="1:10" x14ac:dyDescent="0.15">
      <c r="A190" s="101" t="s">
        <v>1060</v>
      </c>
      <c r="B190" s="101" t="s">
        <v>270</v>
      </c>
      <c r="C190" s="65" t="s">
        <v>1061</v>
      </c>
      <c r="D190" s="102" t="s">
        <v>1062</v>
      </c>
      <c r="E190" s="102" t="s">
        <v>472</v>
      </c>
      <c r="F190" s="102" t="s">
        <v>473</v>
      </c>
      <c r="G190" s="101" t="s">
        <v>275</v>
      </c>
      <c r="H190" s="101" t="s">
        <v>276</v>
      </c>
      <c r="I190" s="101"/>
      <c r="J190" s="103" t="s">
        <v>277</v>
      </c>
    </row>
    <row r="191" spans="1:10" x14ac:dyDescent="0.15">
      <c r="A191" s="101" t="s">
        <v>1063</v>
      </c>
      <c r="B191" s="101" t="s">
        <v>270</v>
      </c>
      <c r="C191" s="65" t="s">
        <v>1061</v>
      </c>
      <c r="D191" s="102" t="s">
        <v>1064</v>
      </c>
      <c r="E191" s="102" t="s">
        <v>1065</v>
      </c>
      <c r="F191" s="102" t="s">
        <v>1066</v>
      </c>
      <c r="G191" s="101" t="s">
        <v>275</v>
      </c>
      <c r="H191" s="101" t="s">
        <v>276</v>
      </c>
      <c r="I191" s="101"/>
      <c r="J191" s="103" t="s">
        <v>277</v>
      </c>
    </row>
    <row r="192" spans="1:10" x14ac:dyDescent="0.15">
      <c r="A192" s="101" t="s">
        <v>1067</v>
      </c>
      <c r="B192" s="101" t="s">
        <v>270</v>
      </c>
      <c r="C192" s="65" t="s">
        <v>1061</v>
      </c>
      <c r="D192" s="102" t="s">
        <v>1068</v>
      </c>
      <c r="E192" s="102" t="s">
        <v>1069</v>
      </c>
      <c r="F192" s="102" t="s">
        <v>1070</v>
      </c>
      <c r="G192" s="101" t="s">
        <v>275</v>
      </c>
      <c r="H192" s="101" t="s">
        <v>276</v>
      </c>
      <c r="I192" s="101"/>
      <c r="J192" s="103" t="s">
        <v>277</v>
      </c>
    </row>
    <row r="193" spans="1:10" x14ac:dyDescent="0.15">
      <c r="A193" s="101" t="s">
        <v>1071</v>
      </c>
      <c r="B193" s="101" t="s">
        <v>270</v>
      </c>
      <c r="C193" s="65" t="s">
        <v>1061</v>
      </c>
      <c r="D193" s="102" t="s">
        <v>1072</v>
      </c>
      <c r="E193" s="102" t="s">
        <v>1073</v>
      </c>
      <c r="F193" s="102" t="s">
        <v>1074</v>
      </c>
      <c r="G193" s="101" t="s">
        <v>275</v>
      </c>
      <c r="H193" s="101" t="s">
        <v>276</v>
      </c>
      <c r="I193" s="101"/>
      <c r="J193" s="103" t="s">
        <v>277</v>
      </c>
    </row>
    <row r="194" spans="1:10" x14ac:dyDescent="0.15">
      <c r="A194" s="101" t="s">
        <v>1075</v>
      </c>
      <c r="B194" s="101" t="s">
        <v>270</v>
      </c>
      <c r="C194" s="65" t="s">
        <v>1061</v>
      </c>
      <c r="D194" s="102" t="s">
        <v>1076</v>
      </c>
      <c r="E194" s="102" t="s">
        <v>1077</v>
      </c>
      <c r="F194" s="102" t="s">
        <v>1078</v>
      </c>
      <c r="G194" s="101" t="s">
        <v>275</v>
      </c>
      <c r="H194" s="101" t="s">
        <v>276</v>
      </c>
      <c r="I194" s="101"/>
      <c r="J194" s="103" t="s">
        <v>277</v>
      </c>
    </row>
    <row r="195" spans="1:10" x14ac:dyDescent="0.15">
      <c r="A195" s="101" t="s">
        <v>1079</v>
      </c>
      <c r="B195" s="101" t="s">
        <v>270</v>
      </c>
      <c r="C195" s="65" t="s">
        <v>1061</v>
      </c>
      <c r="D195" s="102" t="s">
        <v>1080</v>
      </c>
      <c r="E195" s="102" t="s">
        <v>1081</v>
      </c>
      <c r="F195" s="102" t="s">
        <v>1082</v>
      </c>
      <c r="G195" s="101" t="s">
        <v>275</v>
      </c>
      <c r="H195" s="101" t="s">
        <v>276</v>
      </c>
      <c r="I195" s="101"/>
      <c r="J195" s="103" t="s">
        <v>277</v>
      </c>
    </row>
    <row r="196" spans="1:10" x14ac:dyDescent="0.15">
      <c r="A196" s="101" t="s">
        <v>1083</v>
      </c>
      <c r="B196" s="101" t="s">
        <v>270</v>
      </c>
      <c r="C196" s="65" t="s">
        <v>1061</v>
      </c>
      <c r="D196" s="102" t="s">
        <v>1084</v>
      </c>
      <c r="E196" s="102" t="s">
        <v>1085</v>
      </c>
      <c r="F196" s="102" t="s">
        <v>1086</v>
      </c>
      <c r="G196" s="101" t="s">
        <v>275</v>
      </c>
      <c r="H196" s="101" t="s">
        <v>276</v>
      </c>
      <c r="I196" s="101"/>
      <c r="J196" s="103" t="s">
        <v>277</v>
      </c>
    </row>
    <row r="197" spans="1:10" x14ac:dyDescent="0.15">
      <c r="A197" s="101" t="s">
        <v>1087</v>
      </c>
      <c r="B197" s="101" t="s">
        <v>270</v>
      </c>
      <c r="C197" s="65" t="s">
        <v>1061</v>
      </c>
      <c r="D197" s="102" t="s">
        <v>1088</v>
      </c>
      <c r="E197" s="102" t="s">
        <v>1089</v>
      </c>
      <c r="F197" s="102" t="s">
        <v>1090</v>
      </c>
      <c r="G197" s="101" t="s">
        <v>275</v>
      </c>
      <c r="H197" s="101" t="s">
        <v>276</v>
      </c>
      <c r="I197" s="101"/>
      <c r="J197" s="103" t="s">
        <v>277</v>
      </c>
    </row>
    <row r="198" spans="1:10" x14ac:dyDescent="0.15">
      <c r="A198" s="101" t="s">
        <v>1091</v>
      </c>
      <c r="B198" s="101" t="s">
        <v>270</v>
      </c>
      <c r="C198" s="65" t="s">
        <v>1061</v>
      </c>
      <c r="D198" s="102" t="s">
        <v>1092</v>
      </c>
      <c r="E198" s="102" t="s">
        <v>1093</v>
      </c>
      <c r="F198" s="102" t="s">
        <v>1094</v>
      </c>
      <c r="G198" s="101" t="s">
        <v>275</v>
      </c>
      <c r="H198" s="101" t="s">
        <v>276</v>
      </c>
      <c r="I198" s="101"/>
      <c r="J198" s="103" t="s">
        <v>277</v>
      </c>
    </row>
    <row r="199" spans="1:10" x14ac:dyDescent="0.15">
      <c r="A199" s="101" t="s">
        <v>1095</v>
      </c>
      <c r="B199" s="101" t="s">
        <v>270</v>
      </c>
      <c r="C199" s="65" t="s">
        <v>1061</v>
      </c>
      <c r="D199" s="102" t="s">
        <v>1096</v>
      </c>
      <c r="E199" s="102" t="s">
        <v>384</v>
      </c>
      <c r="F199" s="102" t="s">
        <v>385</v>
      </c>
      <c r="G199" s="101" t="s">
        <v>275</v>
      </c>
      <c r="H199" s="101" t="s">
        <v>276</v>
      </c>
      <c r="I199" s="101"/>
      <c r="J199" s="103" t="s">
        <v>277</v>
      </c>
    </row>
    <row r="200" spans="1:10" x14ac:dyDescent="0.15">
      <c r="A200" s="101" t="s">
        <v>1097</v>
      </c>
      <c r="B200" s="101" t="s">
        <v>270</v>
      </c>
      <c r="C200" s="65" t="s">
        <v>1061</v>
      </c>
      <c r="D200" s="102" t="s">
        <v>1098</v>
      </c>
      <c r="E200" s="102" t="s">
        <v>1099</v>
      </c>
      <c r="F200" s="102" t="s">
        <v>1100</v>
      </c>
      <c r="G200" s="101" t="s">
        <v>275</v>
      </c>
      <c r="H200" s="101" t="s">
        <v>276</v>
      </c>
      <c r="I200" s="101"/>
      <c r="J200" s="103" t="s">
        <v>277</v>
      </c>
    </row>
    <row r="201" spans="1:10" x14ac:dyDescent="0.15">
      <c r="A201" s="101" t="s">
        <v>1101</v>
      </c>
      <c r="B201" s="101" t="s">
        <v>270</v>
      </c>
      <c r="C201" s="65" t="s">
        <v>1061</v>
      </c>
      <c r="D201" s="102" t="s">
        <v>1102</v>
      </c>
      <c r="E201" s="102" t="s">
        <v>380</v>
      </c>
      <c r="F201" s="102" t="s">
        <v>381</v>
      </c>
      <c r="G201" s="101" t="s">
        <v>275</v>
      </c>
      <c r="H201" s="101" t="s">
        <v>276</v>
      </c>
      <c r="I201" s="101"/>
      <c r="J201" s="103" t="s">
        <v>277</v>
      </c>
    </row>
    <row r="202" spans="1:10" x14ac:dyDescent="0.15">
      <c r="A202" s="101" t="s">
        <v>1103</v>
      </c>
      <c r="B202" s="101" t="s">
        <v>270</v>
      </c>
      <c r="C202" s="65" t="s">
        <v>1061</v>
      </c>
      <c r="D202" s="102" t="s">
        <v>1104</v>
      </c>
      <c r="E202" s="102" t="s">
        <v>392</v>
      </c>
      <c r="F202" s="102" t="s">
        <v>393</v>
      </c>
      <c r="G202" s="101" t="s">
        <v>275</v>
      </c>
      <c r="H202" s="101" t="s">
        <v>276</v>
      </c>
      <c r="I202" s="101"/>
      <c r="J202" s="103" t="s">
        <v>277</v>
      </c>
    </row>
    <row r="203" spans="1:10" x14ac:dyDescent="0.15">
      <c r="A203" s="101" t="s">
        <v>1105</v>
      </c>
      <c r="B203" s="101" t="s">
        <v>270</v>
      </c>
      <c r="C203" s="65" t="s">
        <v>1061</v>
      </c>
      <c r="D203" s="102" t="s">
        <v>1106</v>
      </c>
      <c r="E203" s="102" t="s">
        <v>1107</v>
      </c>
      <c r="F203" s="102" t="s">
        <v>1108</v>
      </c>
      <c r="G203" s="101" t="s">
        <v>275</v>
      </c>
      <c r="H203" s="101" t="s">
        <v>276</v>
      </c>
      <c r="I203" s="101"/>
      <c r="J203" s="103" t="s">
        <v>277</v>
      </c>
    </row>
    <row r="204" spans="1:10" x14ac:dyDescent="0.15">
      <c r="A204" s="101" t="s">
        <v>1109</v>
      </c>
      <c r="B204" s="101" t="s">
        <v>270</v>
      </c>
      <c r="C204" s="65" t="s">
        <v>1061</v>
      </c>
      <c r="D204" s="102" t="s">
        <v>1110</v>
      </c>
      <c r="E204" s="102" t="s">
        <v>1111</v>
      </c>
      <c r="F204" s="102" t="s">
        <v>377</v>
      </c>
      <c r="G204" s="101" t="s">
        <v>275</v>
      </c>
      <c r="H204" s="101" t="s">
        <v>276</v>
      </c>
      <c r="I204" s="101"/>
      <c r="J204" s="103" t="s">
        <v>277</v>
      </c>
    </row>
    <row r="205" spans="1:10" x14ac:dyDescent="0.15">
      <c r="A205" s="101" t="s">
        <v>1112</v>
      </c>
      <c r="B205" s="101" t="s">
        <v>270</v>
      </c>
      <c r="C205" s="65" t="s">
        <v>1061</v>
      </c>
      <c r="D205" s="102" t="s">
        <v>1113</v>
      </c>
      <c r="E205" s="102" t="s">
        <v>1114</v>
      </c>
      <c r="F205" s="102" t="s">
        <v>429</v>
      </c>
      <c r="G205" s="101" t="s">
        <v>275</v>
      </c>
      <c r="H205" s="101" t="s">
        <v>276</v>
      </c>
      <c r="I205" s="101"/>
      <c r="J205" s="103" t="s">
        <v>277</v>
      </c>
    </row>
    <row r="206" spans="1:10" x14ac:dyDescent="0.15">
      <c r="A206" s="101" t="s">
        <v>1115</v>
      </c>
      <c r="B206" s="101" t="s">
        <v>270</v>
      </c>
      <c r="C206" s="65" t="s">
        <v>1061</v>
      </c>
      <c r="D206" s="102" t="s">
        <v>1116</v>
      </c>
      <c r="E206" s="102" t="s">
        <v>1117</v>
      </c>
      <c r="F206" s="102" t="s">
        <v>1118</v>
      </c>
      <c r="G206" s="101" t="s">
        <v>275</v>
      </c>
      <c r="H206" s="101" t="s">
        <v>276</v>
      </c>
      <c r="I206" s="101"/>
      <c r="J206" s="103" t="s">
        <v>277</v>
      </c>
    </row>
    <row r="207" spans="1:10" x14ac:dyDescent="0.15">
      <c r="A207" s="101" t="s">
        <v>1119</v>
      </c>
      <c r="B207" s="101" t="s">
        <v>270</v>
      </c>
      <c r="C207" s="65" t="s">
        <v>1061</v>
      </c>
      <c r="D207" s="102" t="s">
        <v>1120</v>
      </c>
      <c r="E207" s="102" t="s">
        <v>1121</v>
      </c>
      <c r="F207" s="102" t="s">
        <v>357</v>
      </c>
      <c r="G207" s="101" t="s">
        <v>275</v>
      </c>
      <c r="H207" s="101" t="s">
        <v>276</v>
      </c>
      <c r="I207" s="101"/>
      <c r="J207" s="103" t="s">
        <v>277</v>
      </c>
    </row>
    <row r="208" spans="1:10" x14ac:dyDescent="0.15">
      <c r="A208" s="101" t="s">
        <v>1122</v>
      </c>
      <c r="B208" s="101" t="s">
        <v>270</v>
      </c>
      <c r="C208" s="65" t="s">
        <v>1061</v>
      </c>
      <c r="D208" s="102" t="s">
        <v>1123</v>
      </c>
      <c r="E208" s="102" t="s">
        <v>1124</v>
      </c>
      <c r="F208" s="102" t="s">
        <v>1125</v>
      </c>
      <c r="G208" s="101" t="s">
        <v>275</v>
      </c>
      <c r="H208" s="101" t="s">
        <v>276</v>
      </c>
      <c r="I208" s="101"/>
      <c r="J208" s="103" t="s">
        <v>277</v>
      </c>
    </row>
    <row r="209" spans="1:10" x14ac:dyDescent="0.15">
      <c r="A209" s="101" t="s">
        <v>1126</v>
      </c>
      <c r="B209" s="101" t="s">
        <v>270</v>
      </c>
      <c r="C209" s="65" t="s">
        <v>1061</v>
      </c>
      <c r="D209" s="102" t="s">
        <v>1127</v>
      </c>
      <c r="E209" s="102" t="s">
        <v>1128</v>
      </c>
      <c r="F209" s="102" t="s">
        <v>313</v>
      </c>
      <c r="G209" s="101" t="s">
        <v>275</v>
      </c>
      <c r="H209" s="101" t="s">
        <v>276</v>
      </c>
      <c r="I209" s="101"/>
      <c r="J209" s="103" t="s">
        <v>277</v>
      </c>
    </row>
    <row r="210" spans="1:10" x14ac:dyDescent="0.15">
      <c r="A210" s="101" t="s">
        <v>1129</v>
      </c>
      <c r="B210" s="101" t="s">
        <v>270</v>
      </c>
      <c r="C210" s="65" t="s">
        <v>1061</v>
      </c>
      <c r="D210" s="102" t="s">
        <v>1130</v>
      </c>
      <c r="E210" s="102" t="s">
        <v>1131</v>
      </c>
      <c r="F210" s="102" t="s">
        <v>1132</v>
      </c>
      <c r="G210" s="101" t="s">
        <v>275</v>
      </c>
      <c r="H210" s="101" t="s">
        <v>276</v>
      </c>
      <c r="I210" s="101"/>
      <c r="J210" s="103" t="s">
        <v>277</v>
      </c>
    </row>
    <row r="211" spans="1:10" x14ac:dyDescent="0.15">
      <c r="A211" s="101" t="s">
        <v>1133</v>
      </c>
      <c r="B211" s="101" t="s">
        <v>270</v>
      </c>
      <c r="C211" s="65" t="s">
        <v>1061</v>
      </c>
      <c r="D211" s="102" t="s">
        <v>1134</v>
      </c>
      <c r="E211" s="102" t="s">
        <v>1135</v>
      </c>
      <c r="F211" s="102" t="s">
        <v>485</v>
      </c>
      <c r="G211" s="101" t="s">
        <v>275</v>
      </c>
      <c r="H211" s="101" t="s">
        <v>276</v>
      </c>
      <c r="I211" s="101"/>
      <c r="J211" s="103" t="s">
        <v>277</v>
      </c>
    </row>
    <row r="212" spans="1:10" x14ac:dyDescent="0.15">
      <c r="A212" s="101" t="s">
        <v>1136</v>
      </c>
      <c r="B212" s="101" t="s">
        <v>270</v>
      </c>
      <c r="C212" s="65" t="s">
        <v>1061</v>
      </c>
      <c r="D212" s="102" t="s">
        <v>1137</v>
      </c>
      <c r="E212" s="102" t="s">
        <v>1138</v>
      </c>
      <c r="F212" s="102" t="s">
        <v>1139</v>
      </c>
      <c r="G212" s="101" t="s">
        <v>275</v>
      </c>
      <c r="H212" s="101" t="s">
        <v>276</v>
      </c>
      <c r="I212" s="101"/>
      <c r="J212" s="103" t="s">
        <v>277</v>
      </c>
    </row>
    <row r="213" spans="1:10" x14ac:dyDescent="0.15">
      <c r="A213" s="101" t="s">
        <v>1140</v>
      </c>
      <c r="B213" s="101" t="s">
        <v>270</v>
      </c>
      <c r="C213" s="65" t="s">
        <v>1061</v>
      </c>
      <c r="D213" s="102" t="s">
        <v>1141</v>
      </c>
      <c r="E213" s="102" t="s">
        <v>1142</v>
      </c>
      <c r="F213" s="102" t="s">
        <v>409</v>
      </c>
      <c r="G213" s="101" t="s">
        <v>275</v>
      </c>
      <c r="H213" s="101" t="s">
        <v>275</v>
      </c>
      <c r="I213" s="101"/>
      <c r="J213" s="103" t="s">
        <v>277</v>
      </c>
    </row>
    <row r="214" spans="1:10" x14ac:dyDescent="0.15">
      <c r="A214" s="101" t="s">
        <v>1143</v>
      </c>
      <c r="B214" s="101" t="s">
        <v>270</v>
      </c>
      <c r="C214" s="65" t="s">
        <v>1061</v>
      </c>
      <c r="D214" s="102" t="s">
        <v>1144</v>
      </c>
      <c r="E214" s="102" t="s">
        <v>1145</v>
      </c>
      <c r="F214" s="102" t="s">
        <v>453</v>
      </c>
      <c r="G214" s="101" t="s">
        <v>275</v>
      </c>
      <c r="H214" s="101" t="s">
        <v>276</v>
      </c>
      <c r="I214" s="101"/>
      <c r="J214" s="103" t="s">
        <v>277</v>
      </c>
    </row>
    <row r="215" spans="1:10" x14ac:dyDescent="0.15">
      <c r="A215" s="101" t="s">
        <v>1146</v>
      </c>
      <c r="B215" s="101" t="s">
        <v>270</v>
      </c>
      <c r="C215" s="65" t="s">
        <v>1061</v>
      </c>
      <c r="D215" s="102" t="s">
        <v>1147</v>
      </c>
      <c r="E215" s="102" t="s">
        <v>456</v>
      </c>
      <c r="F215" s="102" t="s">
        <v>457</v>
      </c>
      <c r="G215" s="101" t="s">
        <v>275</v>
      </c>
      <c r="H215" s="101" t="s">
        <v>276</v>
      </c>
      <c r="I215" s="101"/>
      <c r="J215" s="103" t="s">
        <v>277</v>
      </c>
    </row>
    <row r="216" spans="1:10" x14ac:dyDescent="0.15">
      <c r="A216" s="101" t="s">
        <v>1148</v>
      </c>
      <c r="B216" s="101" t="s">
        <v>491</v>
      </c>
      <c r="C216" s="65" t="s">
        <v>1061</v>
      </c>
      <c r="D216" s="102" t="s">
        <v>1149</v>
      </c>
      <c r="E216" s="102" t="s">
        <v>1150</v>
      </c>
      <c r="F216" s="102" t="s">
        <v>1151</v>
      </c>
      <c r="G216" s="101" t="s">
        <v>275</v>
      </c>
      <c r="H216" s="101" t="s">
        <v>495</v>
      </c>
      <c r="I216" s="101"/>
      <c r="J216" s="103" t="s">
        <v>277</v>
      </c>
    </row>
    <row r="217" spans="1:10" x14ac:dyDescent="0.15">
      <c r="A217" s="101" t="s">
        <v>1152</v>
      </c>
      <c r="B217" s="101" t="s">
        <v>491</v>
      </c>
      <c r="C217" s="65" t="s">
        <v>1061</v>
      </c>
      <c r="D217" s="102" t="s">
        <v>1153</v>
      </c>
      <c r="E217" s="102" t="s">
        <v>1154</v>
      </c>
      <c r="F217" s="102" t="s">
        <v>1155</v>
      </c>
      <c r="G217" s="101" t="s">
        <v>275</v>
      </c>
      <c r="H217" s="101" t="s">
        <v>495</v>
      </c>
      <c r="I217" s="101"/>
      <c r="J217" s="103" t="s">
        <v>277</v>
      </c>
    </row>
    <row r="218" spans="1:10" x14ac:dyDescent="0.15">
      <c r="A218" s="101" t="s">
        <v>1156</v>
      </c>
      <c r="B218" s="101" t="s">
        <v>491</v>
      </c>
      <c r="C218" s="65" t="s">
        <v>1061</v>
      </c>
      <c r="D218" s="102" t="s">
        <v>1157</v>
      </c>
      <c r="E218" s="102" t="s">
        <v>1158</v>
      </c>
      <c r="F218" s="102" t="s">
        <v>1159</v>
      </c>
      <c r="G218" s="101" t="s">
        <v>275</v>
      </c>
      <c r="H218" s="101" t="s">
        <v>495</v>
      </c>
      <c r="I218" s="101"/>
      <c r="J218" s="103" t="s">
        <v>277</v>
      </c>
    </row>
    <row r="219" spans="1:10" x14ac:dyDescent="0.15">
      <c r="A219" s="101" t="s">
        <v>1160</v>
      </c>
      <c r="B219" s="101" t="s">
        <v>491</v>
      </c>
      <c r="C219" s="65" t="s">
        <v>1061</v>
      </c>
      <c r="D219" s="102" t="s">
        <v>1161</v>
      </c>
      <c r="E219" s="102" t="s">
        <v>1162</v>
      </c>
      <c r="F219" s="102" t="s">
        <v>1163</v>
      </c>
      <c r="G219" s="101" t="s">
        <v>275</v>
      </c>
      <c r="H219" s="101" t="s">
        <v>495</v>
      </c>
      <c r="I219" s="101"/>
      <c r="J219" s="103" t="s">
        <v>277</v>
      </c>
    </row>
    <row r="220" spans="1:10" x14ac:dyDescent="0.15">
      <c r="A220" s="101" t="s">
        <v>1164</v>
      </c>
      <c r="B220" s="101" t="s">
        <v>533</v>
      </c>
      <c r="C220" s="65" t="s">
        <v>1061</v>
      </c>
      <c r="D220" s="102" t="s">
        <v>1165</v>
      </c>
      <c r="E220" s="102" t="s">
        <v>1166</v>
      </c>
      <c r="F220" s="102" t="s">
        <v>1167</v>
      </c>
      <c r="G220" s="101" t="s">
        <v>275</v>
      </c>
      <c r="H220" s="101" t="s">
        <v>537</v>
      </c>
      <c r="I220" s="101"/>
      <c r="J220" s="103" t="s">
        <v>277</v>
      </c>
    </row>
    <row r="221" spans="1:10" x14ac:dyDescent="0.15">
      <c r="A221" s="101" t="s">
        <v>1168</v>
      </c>
      <c r="B221" s="101" t="s">
        <v>533</v>
      </c>
      <c r="C221" s="65" t="s">
        <v>1061</v>
      </c>
      <c r="D221" s="102" t="s">
        <v>1169</v>
      </c>
      <c r="E221" s="102" t="s">
        <v>1170</v>
      </c>
      <c r="F221" s="102" t="s">
        <v>1171</v>
      </c>
      <c r="G221" s="101" t="s">
        <v>275</v>
      </c>
      <c r="H221" s="101" t="s">
        <v>537</v>
      </c>
      <c r="I221" s="101"/>
      <c r="J221" s="103" t="s">
        <v>277</v>
      </c>
    </row>
    <row r="222" spans="1:10" x14ac:dyDescent="0.15">
      <c r="A222" s="101" t="s">
        <v>1172</v>
      </c>
      <c r="B222" s="101" t="s">
        <v>533</v>
      </c>
      <c r="C222" s="65" t="s">
        <v>1061</v>
      </c>
      <c r="D222" s="102" t="s">
        <v>1173</v>
      </c>
      <c r="E222" s="102" t="s">
        <v>1174</v>
      </c>
      <c r="F222" s="102" t="s">
        <v>1175</v>
      </c>
      <c r="G222" s="101" t="s">
        <v>275</v>
      </c>
      <c r="H222" s="101" t="s">
        <v>537</v>
      </c>
      <c r="I222" s="101"/>
      <c r="J222" s="103" t="s">
        <v>277</v>
      </c>
    </row>
    <row r="223" spans="1:10" x14ac:dyDescent="0.15">
      <c r="A223" s="101" t="s">
        <v>1176</v>
      </c>
      <c r="B223" s="101" t="s">
        <v>533</v>
      </c>
      <c r="C223" s="65" t="s">
        <v>1061</v>
      </c>
      <c r="D223" s="102" t="s">
        <v>1177</v>
      </c>
      <c r="E223" s="102" t="s">
        <v>1178</v>
      </c>
      <c r="F223" s="102" t="s">
        <v>1179</v>
      </c>
      <c r="G223" s="101" t="s">
        <v>275</v>
      </c>
      <c r="H223" s="101" t="s">
        <v>537</v>
      </c>
      <c r="I223" s="101"/>
      <c r="J223" s="103" t="s">
        <v>277</v>
      </c>
    </row>
    <row r="224" spans="1:10" x14ac:dyDescent="0.15">
      <c r="A224" s="101" t="s">
        <v>1180</v>
      </c>
      <c r="B224" s="101" t="s">
        <v>533</v>
      </c>
      <c r="C224" s="65" t="s">
        <v>1061</v>
      </c>
      <c r="D224" s="102" t="s">
        <v>1181</v>
      </c>
      <c r="E224" s="102" t="s">
        <v>1182</v>
      </c>
      <c r="F224" s="102" t="s">
        <v>1183</v>
      </c>
      <c r="G224" s="101" t="s">
        <v>275</v>
      </c>
      <c r="H224" s="101" t="s">
        <v>537</v>
      </c>
      <c r="I224" s="101"/>
      <c r="J224" s="103" t="s">
        <v>277</v>
      </c>
    </row>
    <row r="225" spans="1:10" x14ac:dyDescent="0.15">
      <c r="A225" s="101" t="s">
        <v>1184</v>
      </c>
      <c r="B225" s="101" t="s">
        <v>533</v>
      </c>
      <c r="C225" s="65" t="s">
        <v>1061</v>
      </c>
      <c r="D225" s="102" t="s">
        <v>1185</v>
      </c>
      <c r="E225" s="102" t="s">
        <v>1186</v>
      </c>
      <c r="F225" s="102" t="s">
        <v>1187</v>
      </c>
      <c r="G225" s="101" t="s">
        <v>275</v>
      </c>
      <c r="H225" s="101" t="s">
        <v>537</v>
      </c>
      <c r="I225" s="101"/>
      <c r="J225" s="103" t="s">
        <v>277</v>
      </c>
    </row>
    <row r="226" spans="1:10" x14ac:dyDescent="0.15">
      <c r="A226" s="101" t="s">
        <v>1188</v>
      </c>
      <c r="B226" s="101" t="s">
        <v>533</v>
      </c>
      <c r="C226" s="65" t="s">
        <v>1061</v>
      </c>
      <c r="D226" s="102" t="s">
        <v>1189</v>
      </c>
      <c r="E226" s="102" t="s">
        <v>1190</v>
      </c>
      <c r="F226" s="102" t="s">
        <v>1191</v>
      </c>
      <c r="G226" s="101" t="s">
        <v>275</v>
      </c>
      <c r="H226" s="101" t="s">
        <v>537</v>
      </c>
      <c r="I226" s="101"/>
      <c r="J226" s="103" t="s">
        <v>277</v>
      </c>
    </row>
    <row r="227" spans="1:10" x14ac:dyDescent="0.15">
      <c r="A227" s="101" t="s">
        <v>1192</v>
      </c>
      <c r="B227" s="101" t="s">
        <v>533</v>
      </c>
      <c r="C227" s="65" t="s">
        <v>1061</v>
      </c>
      <c r="D227" s="102" t="s">
        <v>1193</v>
      </c>
      <c r="E227" s="102" t="s">
        <v>1194</v>
      </c>
      <c r="F227" s="102" t="s">
        <v>545</v>
      </c>
      <c r="G227" s="101" t="s">
        <v>275</v>
      </c>
      <c r="H227" s="101" t="s">
        <v>537</v>
      </c>
      <c r="I227" s="101"/>
      <c r="J227" s="103" t="s">
        <v>277</v>
      </c>
    </row>
    <row r="228" spans="1:10" x14ac:dyDescent="0.15">
      <c r="A228" s="101" t="s">
        <v>1195</v>
      </c>
      <c r="B228" s="101" t="s">
        <v>533</v>
      </c>
      <c r="C228" s="65" t="s">
        <v>1061</v>
      </c>
      <c r="D228" s="102" t="s">
        <v>1196</v>
      </c>
      <c r="E228" s="102" t="s">
        <v>1197</v>
      </c>
      <c r="F228" s="102" t="s">
        <v>1198</v>
      </c>
      <c r="G228" s="101" t="s">
        <v>275</v>
      </c>
      <c r="H228" s="101" t="s">
        <v>537</v>
      </c>
      <c r="I228" s="101"/>
      <c r="J228" s="103" t="s">
        <v>277</v>
      </c>
    </row>
    <row r="229" spans="1:10" x14ac:dyDescent="0.15">
      <c r="A229" s="101" t="s">
        <v>1199</v>
      </c>
      <c r="B229" s="101" t="s">
        <v>623</v>
      </c>
      <c r="C229" s="65" t="s">
        <v>1061</v>
      </c>
      <c r="D229" s="102" t="s">
        <v>1200</v>
      </c>
      <c r="E229" s="102" t="s">
        <v>1201</v>
      </c>
      <c r="F229" s="102" t="s">
        <v>1202</v>
      </c>
      <c r="G229" s="101" t="s">
        <v>275</v>
      </c>
      <c r="H229" s="101" t="s">
        <v>627</v>
      </c>
      <c r="I229" s="101"/>
      <c r="J229" s="103" t="s">
        <v>277</v>
      </c>
    </row>
    <row r="230" spans="1:10" x14ac:dyDescent="0.15">
      <c r="A230" s="101" t="s">
        <v>1203</v>
      </c>
      <c r="B230" s="101" t="s">
        <v>623</v>
      </c>
      <c r="C230" s="65" t="s">
        <v>1061</v>
      </c>
      <c r="D230" s="102" t="s">
        <v>1204</v>
      </c>
      <c r="E230" s="102" t="s">
        <v>1205</v>
      </c>
      <c r="F230" s="102" t="s">
        <v>647</v>
      </c>
      <c r="G230" s="101" t="s">
        <v>275</v>
      </c>
      <c r="H230" s="101" t="s">
        <v>627</v>
      </c>
      <c r="I230" s="101"/>
      <c r="J230" s="103" t="s">
        <v>277</v>
      </c>
    </row>
    <row r="231" spans="1:10" x14ac:dyDescent="0.15">
      <c r="A231" s="101" t="s">
        <v>1206</v>
      </c>
      <c r="B231" s="101" t="s">
        <v>653</v>
      </c>
      <c r="C231" s="65" t="s">
        <v>1061</v>
      </c>
      <c r="D231" s="102" t="s">
        <v>1207</v>
      </c>
      <c r="E231" s="102" t="s">
        <v>1208</v>
      </c>
      <c r="F231" s="102" t="s">
        <v>1209</v>
      </c>
      <c r="G231" s="101" t="s">
        <v>275</v>
      </c>
      <c r="H231" s="101" t="s">
        <v>657</v>
      </c>
      <c r="I231" s="101"/>
      <c r="J231" s="103" t="s">
        <v>277</v>
      </c>
    </row>
    <row r="232" spans="1:10" x14ac:dyDescent="0.15">
      <c r="A232" s="101" t="s">
        <v>1210</v>
      </c>
      <c r="B232" s="101" t="s">
        <v>653</v>
      </c>
      <c r="C232" s="65" t="s">
        <v>1061</v>
      </c>
      <c r="D232" s="102" t="s">
        <v>1211</v>
      </c>
      <c r="E232" s="102" t="s">
        <v>668</v>
      </c>
      <c r="F232" s="102" t="s">
        <v>669</v>
      </c>
      <c r="G232" s="101" t="s">
        <v>275</v>
      </c>
      <c r="H232" s="101" t="s">
        <v>657</v>
      </c>
      <c r="I232" s="101"/>
      <c r="J232" s="103" t="s">
        <v>277</v>
      </c>
    </row>
    <row r="233" spans="1:10" x14ac:dyDescent="0.15">
      <c r="A233" s="101" t="s">
        <v>1212</v>
      </c>
      <c r="B233" s="101" t="s">
        <v>653</v>
      </c>
      <c r="C233" s="65" t="s">
        <v>1061</v>
      </c>
      <c r="D233" s="102" t="s">
        <v>1213</v>
      </c>
      <c r="E233" s="102" t="s">
        <v>1214</v>
      </c>
      <c r="F233" s="102" t="s">
        <v>1215</v>
      </c>
      <c r="G233" s="101" t="s">
        <v>275</v>
      </c>
      <c r="H233" s="101" t="s">
        <v>657</v>
      </c>
      <c r="I233" s="101"/>
      <c r="J233" s="103" t="s">
        <v>277</v>
      </c>
    </row>
    <row r="234" spans="1:10" x14ac:dyDescent="0.15">
      <c r="A234" s="101" t="s">
        <v>1216</v>
      </c>
      <c r="B234" s="101" t="s">
        <v>653</v>
      </c>
      <c r="C234" s="65" t="s">
        <v>1061</v>
      </c>
      <c r="D234" s="102" t="s">
        <v>1217</v>
      </c>
      <c r="E234" s="102" t="s">
        <v>1218</v>
      </c>
      <c r="F234" s="102" t="s">
        <v>685</v>
      </c>
      <c r="G234" s="101" t="s">
        <v>275</v>
      </c>
      <c r="H234" s="101" t="s">
        <v>657</v>
      </c>
      <c r="I234" s="101"/>
      <c r="J234" s="103" t="s">
        <v>277</v>
      </c>
    </row>
    <row r="235" spans="1:10" x14ac:dyDescent="0.15">
      <c r="A235" s="101" t="s">
        <v>1219</v>
      </c>
      <c r="B235" s="101" t="s">
        <v>653</v>
      </c>
      <c r="C235" s="65" t="s">
        <v>1061</v>
      </c>
      <c r="D235" s="102" t="s">
        <v>1220</v>
      </c>
      <c r="E235" s="102" t="s">
        <v>1221</v>
      </c>
      <c r="F235" s="102" t="s">
        <v>1222</v>
      </c>
      <c r="G235" s="101" t="s">
        <v>275</v>
      </c>
      <c r="H235" s="101" t="s">
        <v>657</v>
      </c>
      <c r="I235" s="101"/>
      <c r="J235" s="103" t="s">
        <v>277</v>
      </c>
    </row>
    <row r="236" spans="1:10" x14ac:dyDescent="0.15">
      <c r="A236" s="101" t="s">
        <v>1223</v>
      </c>
      <c r="B236" s="101" t="s">
        <v>653</v>
      </c>
      <c r="C236" s="65" t="s">
        <v>1061</v>
      </c>
      <c r="D236" s="102" t="s">
        <v>1224</v>
      </c>
      <c r="E236" s="102" t="s">
        <v>1225</v>
      </c>
      <c r="F236" s="102" t="s">
        <v>1226</v>
      </c>
      <c r="G236" s="101" t="s">
        <v>275</v>
      </c>
      <c r="H236" s="101" t="s">
        <v>657</v>
      </c>
      <c r="I236" s="101"/>
      <c r="J236" s="103" t="s">
        <v>277</v>
      </c>
    </row>
    <row r="237" spans="1:10" x14ac:dyDescent="0.15">
      <c r="A237" s="101" t="s">
        <v>1227</v>
      </c>
      <c r="B237" s="101" t="s">
        <v>723</v>
      </c>
      <c r="C237" s="65" t="s">
        <v>1061</v>
      </c>
      <c r="D237" s="102" t="s">
        <v>1228</v>
      </c>
      <c r="E237" s="102" t="s">
        <v>1229</v>
      </c>
      <c r="F237" s="102" t="s">
        <v>726</v>
      </c>
      <c r="G237" s="101" t="s">
        <v>275</v>
      </c>
      <c r="H237" s="101" t="s">
        <v>727</v>
      </c>
      <c r="I237" s="101"/>
      <c r="J237" s="103" t="s">
        <v>277</v>
      </c>
    </row>
    <row r="238" spans="1:10" x14ac:dyDescent="0.15">
      <c r="A238" s="101" t="s">
        <v>1230</v>
      </c>
      <c r="B238" s="101" t="s">
        <v>723</v>
      </c>
      <c r="C238" s="65" t="s">
        <v>1061</v>
      </c>
      <c r="D238" s="102" t="s">
        <v>1231</v>
      </c>
      <c r="E238" s="102" t="s">
        <v>1232</v>
      </c>
      <c r="F238" s="102" t="s">
        <v>739</v>
      </c>
      <c r="G238" s="101" t="s">
        <v>275</v>
      </c>
      <c r="H238" s="101" t="s">
        <v>727</v>
      </c>
      <c r="I238" s="101"/>
      <c r="J238" s="103" t="s">
        <v>277</v>
      </c>
    </row>
    <row r="239" spans="1:10" x14ac:dyDescent="0.15">
      <c r="A239" s="101" t="s">
        <v>1233</v>
      </c>
      <c r="B239" s="101" t="s">
        <v>745</v>
      </c>
      <c r="C239" s="65" t="s">
        <v>1061</v>
      </c>
      <c r="D239" s="102" t="s">
        <v>1234</v>
      </c>
      <c r="E239" s="102" t="s">
        <v>1235</v>
      </c>
      <c r="F239" s="102" t="s">
        <v>748</v>
      </c>
      <c r="G239" s="101" t="s">
        <v>275</v>
      </c>
      <c r="H239" s="101" t="s">
        <v>749</v>
      </c>
      <c r="I239" s="101"/>
      <c r="J239" s="103" t="s">
        <v>277</v>
      </c>
    </row>
    <row r="240" spans="1:10" x14ac:dyDescent="0.15">
      <c r="A240" s="101" t="s">
        <v>1236</v>
      </c>
      <c r="B240" s="101" t="s">
        <v>745</v>
      </c>
      <c r="C240" s="65" t="s">
        <v>1061</v>
      </c>
      <c r="D240" s="102" t="s">
        <v>1237</v>
      </c>
      <c r="E240" s="102" t="s">
        <v>1238</v>
      </c>
      <c r="F240" s="102" t="s">
        <v>1239</v>
      </c>
      <c r="G240" s="101" t="s">
        <v>275</v>
      </c>
      <c r="H240" s="101" t="s">
        <v>749</v>
      </c>
      <c r="I240" s="101"/>
      <c r="J240" s="103" t="s">
        <v>277</v>
      </c>
    </row>
    <row r="241" spans="1:10" x14ac:dyDescent="0.15">
      <c r="A241" s="101" t="s">
        <v>1240</v>
      </c>
      <c r="B241" s="101" t="s">
        <v>745</v>
      </c>
      <c r="C241" s="65" t="s">
        <v>1061</v>
      </c>
      <c r="D241" s="102" t="s">
        <v>1241</v>
      </c>
      <c r="E241" s="102" t="s">
        <v>1242</v>
      </c>
      <c r="F241" s="102" t="s">
        <v>1243</v>
      </c>
      <c r="G241" s="101" t="s">
        <v>275</v>
      </c>
      <c r="H241" s="101" t="s">
        <v>749</v>
      </c>
      <c r="I241" s="101"/>
      <c r="J241" s="103" t="s">
        <v>277</v>
      </c>
    </row>
    <row r="242" spans="1:10" x14ac:dyDescent="0.15">
      <c r="A242" s="101" t="s">
        <v>1244</v>
      </c>
      <c r="B242" s="101" t="s">
        <v>771</v>
      </c>
      <c r="C242" s="65" t="s">
        <v>1061</v>
      </c>
      <c r="D242" s="102" t="s">
        <v>1245</v>
      </c>
      <c r="E242" s="102" t="s">
        <v>1246</v>
      </c>
      <c r="F242" s="102" t="s">
        <v>774</v>
      </c>
      <c r="G242" s="101" t="s">
        <v>275</v>
      </c>
      <c r="H242" s="101" t="s">
        <v>775</v>
      </c>
      <c r="I242" s="101"/>
      <c r="J242" s="103" t="s">
        <v>277</v>
      </c>
    </row>
    <row r="243" spans="1:10" x14ac:dyDescent="0.15">
      <c r="A243" s="101" t="s">
        <v>1247</v>
      </c>
      <c r="B243" s="101" t="s">
        <v>771</v>
      </c>
      <c r="C243" s="65" t="s">
        <v>1061</v>
      </c>
      <c r="D243" s="102" t="s">
        <v>1248</v>
      </c>
      <c r="E243" s="102" t="s">
        <v>1249</v>
      </c>
      <c r="F243" s="102" t="s">
        <v>795</v>
      </c>
      <c r="G243" s="101" t="s">
        <v>275</v>
      </c>
      <c r="H243" s="101" t="s">
        <v>775</v>
      </c>
      <c r="I243" s="101"/>
      <c r="J243" s="103" t="s">
        <v>277</v>
      </c>
    </row>
    <row r="244" spans="1:10" x14ac:dyDescent="0.15">
      <c r="A244" s="101" t="s">
        <v>1250</v>
      </c>
      <c r="B244" s="101" t="s">
        <v>771</v>
      </c>
      <c r="C244" s="65" t="s">
        <v>1061</v>
      </c>
      <c r="D244" s="102" t="s">
        <v>1251</v>
      </c>
      <c r="E244" s="102" t="s">
        <v>1252</v>
      </c>
      <c r="F244" s="102" t="s">
        <v>1253</v>
      </c>
      <c r="G244" s="101" t="s">
        <v>275</v>
      </c>
      <c r="H244" s="101" t="s">
        <v>775</v>
      </c>
      <c r="I244" s="101"/>
      <c r="J244" s="103" t="s">
        <v>277</v>
      </c>
    </row>
    <row r="245" spans="1:10" x14ac:dyDescent="0.15">
      <c r="A245" s="101" t="s">
        <v>1254</v>
      </c>
      <c r="B245" s="101" t="s">
        <v>771</v>
      </c>
      <c r="C245" s="65" t="s">
        <v>1061</v>
      </c>
      <c r="D245" s="102" t="s">
        <v>1255</v>
      </c>
      <c r="E245" s="102" t="s">
        <v>1256</v>
      </c>
      <c r="F245" s="102" t="s">
        <v>1257</v>
      </c>
      <c r="G245" s="101" t="s">
        <v>275</v>
      </c>
      <c r="H245" s="101" t="s">
        <v>775</v>
      </c>
      <c r="I245" s="101"/>
      <c r="J245" s="103" t="s">
        <v>277</v>
      </c>
    </row>
    <row r="246" spans="1:10" x14ac:dyDescent="0.15">
      <c r="A246" s="101" t="s">
        <v>1258</v>
      </c>
      <c r="B246" s="101" t="s">
        <v>771</v>
      </c>
      <c r="C246" s="65" t="s">
        <v>1061</v>
      </c>
      <c r="D246" s="102" t="s">
        <v>1259</v>
      </c>
      <c r="E246" s="102" t="s">
        <v>1260</v>
      </c>
      <c r="F246" s="102" t="s">
        <v>1261</v>
      </c>
      <c r="G246" s="101" t="s">
        <v>275</v>
      </c>
      <c r="H246" s="101" t="s">
        <v>775</v>
      </c>
      <c r="I246" s="101"/>
      <c r="J246" s="103" t="s">
        <v>277</v>
      </c>
    </row>
    <row r="247" spans="1:10" x14ac:dyDescent="0.15">
      <c r="A247" s="101" t="s">
        <v>1262</v>
      </c>
      <c r="B247" s="101" t="s">
        <v>771</v>
      </c>
      <c r="C247" s="65" t="s">
        <v>1061</v>
      </c>
      <c r="D247" s="102" t="s">
        <v>1263</v>
      </c>
      <c r="E247" s="102" t="s">
        <v>1264</v>
      </c>
      <c r="F247" s="102" t="s">
        <v>1265</v>
      </c>
      <c r="G247" s="101" t="s">
        <v>275</v>
      </c>
      <c r="H247" s="101" t="s">
        <v>775</v>
      </c>
      <c r="I247" s="101"/>
      <c r="J247" s="103" t="s">
        <v>277</v>
      </c>
    </row>
    <row r="248" spans="1:10" x14ac:dyDescent="0.15">
      <c r="A248" s="101" t="s">
        <v>1266</v>
      </c>
      <c r="B248" s="101" t="s">
        <v>771</v>
      </c>
      <c r="C248" s="65" t="s">
        <v>1061</v>
      </c>
      <c r="D248" s="102" t="s">
        <v>1267</v>
      </c>
      <c r="E248" s="102" t="s">
        <v>1268</v>
      </c>
      <c r="F248" s="102" t="s">
        <v>1269</v>
      </c>
      <c r="G248" s="101" t="s">
        <v>275</v>
      </c>
      <c r="H248" s="101" t="s">
        <v>775</v>
      </c>
      <c r="I248" s="101"/>
      <c r="J248" s="103" t="s">
        <v>277</v>
      </c>
    </row>
    <row r="249" spans="1:10" x14ac:dyDescent="0.15">
      <c r="A249" s="101" t="s">
        <v>1270</v>
      </c>
      <c r="B249" s="101" t="s">
        <v>771</v>
      </c>
      <c r="C249" s="65" t="s">
        <v>1061</v>
      </c>
      <c r="D249" s="102" t="s">
        <v>1271</v>
      </c>
      <c r="E249" s="102" t="s">
        <v>1272</v>
      </c>
      <c r="F249" s="102" t="s">
        <v>1273</v>
      </c>
      <c r="G249" s="101" t="s">
        <v>275</v>
      </c>
      <c r="H249" s="101" t="s">
        <v>775</v>
      </c>
      <c r="I249" s="101"/>
      <c r="J249" s="103" t="s">
        <v>277</v>
      </c>
    </row>
    <row r="250" spans="1:10" x14ac:dyDescent="0.15">
      <c r="A250" s="101" t="s">
        <v>1274</v>
      </c>
      <c r="B250" s="101" t="s">
        <v>771</v>
      </c>
      <c r="C250" s="65" t="s">
        <v>1061</v>
      </c>
      <c r="D250" s="102" t="s">
        <v>1275</v>
      </c>
      <c r="E250" s="102" t="s">
        <v>1276</v>
      </c>
      <c r="F250" s="102" t="s">
        <v>843</v>
      </c>
      <c r="G250" s="101" t="s">
        <v>275</v>
      </c>
      <c r="H250" s="101" t="s">
        <v>775</v>
      </c>
      <c r="I250" s="101"/>
      <c r="J250" s="103" t="s">
        <v>277</v>
      </c>
    </row>
    <row r="251" spans="1:10" x14ac:dyDescent="0.15">
      <c r="A251" s="101" t="s">
        <v>1277</v>
      </c>
      <c r="B251" s="101" t="s">
        <v>849</v>
      </c>
      <c r="C251" s="65" t="s">
        <v>1061</v>
      </c>
      <c r="D251" s="102" t="s">
        <v>1278</v>
      </c>
      <c r="E251" s="102" t="s">
        <v>1279</v>
      </c>
      <c r="F251" s="102" t="s">
        <v>1280</v>
      </c>
      <c r="G251" s="101" t="s">
        <v>275</v>
      </c>
      <c r="H251" s="101" t="s">
        <v>853</v>
      </c>
      <c r="I251" s="101"/>
      <c r="J251" s="103" t="s">
        <v>277</v>
      </c>
    </row>
    <row r="252" spans="1:10" x14ac:dyDescent="0.15">
      <c r="A252" s="101" t="s">
        <v>1281</v>
      </c>
      <c r="B252" s="101" t="s">
        <v>849</v>
      </c>
      <c r="C252" s="65" t="s">
        <v>1061</v>
      </c>
      <c r="D252" s="102" t="s">
        <v>1282</v>
      </c>
      <c r="E252" s="102" t="s">
        <v>1283</v>
      </c>
      <c r="F252" s="102" t="s">
        <v>861</v>
      </c>
      <c r="G252" s="101" t="s">
        <v>275</v>
      </c>
      <c r="H252" s="101" t="s">
        <v>853</v>
      </c>
      <c r="I252" s="101"/>
      <c r="J252" s="103" t="s">
        <v>277</v>
      </c>
    </row>
    <row r="253" spans="1:10" x14ac:dyDescent="0.15">
      <c r="A253" s="101" t="s">
        <v>1284</v>
      </c>
      <c r="B253" s="101" t="s">
        <v>849</v>
      </c>
      <c r="C253" s="65" t="s">
        <v>1061</v>
      </c>
      <c r="D253" s="102" t="s">
        <v>1285</v>
      </c>
      <c r="E253" s="102" t="s">
        <v>1286</v>
      </c>
      <c r="F253" s="102" t="s">
        <v>873</v>
      </c>
      <c r="G253" s="101" t="s">
        <v>275</v>
      </c>
      <c r="H253" s="101" t="s">
        <v>853</v>
      </c>
      <c r="I253" s="101"/>
      <c r="J253" s="103" t="s">
        <v>277</v>
      </c>
    </row>
    <row r="254" spans="1:10" x14ac:dyDescent="0.15">
      <c r="A254" s="101" t="s">
        <v>1287</v>
      </c>
      <c r="B254" s="101" t="s">
        <v>883</v>
      </c>
      <c r="C254" s="65" t="s">
        <v>1061</v>
      </c>
      <c r="D254" s="102" t="s">
        <v>1288</v>
      </c>
      <c r="E254" s="102" t="s">
        <v>1289</v>
      </c>
      <c r="F254" s="102" t="s">
        <v>1290</v>
      </c>
      <c r="G254" s="101" t="s">
        <v>275</v>
      </c>
      <c r="H254" s="101" t="s">
        <v>887</v>
      </c>
      <c r="I254" s="101"/>
      <c r="J254" s="103" t="s">
        <v>277</v>
      </c>
    </row>
    <row r="255" spans="1:10" x14ac:dyDescent="0.15">
      <c r="A255" s="101" t="s">
        <v>1291</v>
      </c>
      <c r="B255" s="101" t="s">
        <v>883</v>
      </c>
      <c r="C255" s="65" t="s">
        <v>1061</v>
      </c>
      <c r="D255" s="102" t="s">
        <v>1292</v>
      </c>
      <c r="E255" s="102" t="s">
        <v>1293</v>
      </c>
      <c r="F255" s="102" t="s">
        <v>903</v>
      </c>
      <c r="G255" s="101" t="s">
        <v>275</v>
      </c>
      <c r="H255" s="101" t="s">
        <v>887</v>
      </c>
      <c r="I255" s="101"/>
      <c r="J255" s="103" t="s">
        <v>277</v>
      </c>
    </row>
    <row r="256" spans="1:10" x14ac:dyDescent="0.15">
      <c r="A256" s="101" t="s">
        <v>1294</v>
      </c>
      <c r="B256" s="101" t="s">
        <v>905</v>
      </c>
      <c r="C256" s="65" t="s">
        <v>1061</v>
      </c>
      <c r="D256" s="102" t="s">
        <v>1295</v>
      </c>
      <c r="E256" s="102" t="s">
        <v>1296</v>
      </c>
      <c r="F256" s="102" t="s">
        <v>913</v>
      </c>
      <c r="G256" s="101" t="s">
        <v>275</v>
      </c>
      <c r="H256" s="101" t="s">
        <v>909</v>
      </c>
      <c r="I256" s="101"/>
      <c r="J256" s="103" t="s">
        <v>277</v>
      </c>
    </row>
    <row r="257" spans="1:10" x14ac:dyDescent="0.15">
      <c r="A257" s="101" t="s">
        <v>1297</v>
      </c>
      <c r="B257" s="101" t="s">
        <v>919</v>
      </c>
      <c r="C257" s="65" t="s">
        <v>1061</v>
      </c>
      <c r="D257" s="102" t="s">
        <v>1298</v>
      </c>
      <c r="E257" s="102" t="s">
        <v>1299</v>
      </c>
      <c r="F257" s="102" t="s">
        <v>1300</v>
      </c>
      <c r="G257" s="101" t="s">
        <v>275</v>
      </c>
      <c r="H257" s="101" t="s">
        <v>923</v>
      </c>
      <c r="I257" s="101"/>
      <c r="J257" s="103" t="s">
        <v>277</v>
      </c>
    </row>
    <row r="258" spans="1:10" x14ac:dyDescent="0.15">
      <c r="A258" s="101" t="s">
        <v>1301</v>
      </c>
      <c r="B258" s="101" t="s">
        <v>919</v>
      </c>
      <c r="C258" s="65" t="s">
        <v>1061</v>
      </c>
      <c r="D258" s="102" t="s">
        <v>1302</v>
      </c>
      <c r="E258" s="102" t="s">
        <v>1303</v>
      </c>
      <c r="F258" s="102" t="s">
        <v>927</v>
      </c>
      <c r="G258" s="101" t="s">
        <v>275</v>
      </c>
      <c r="H258" s="101" t="s">
        <v>923</v>
      </c>
      <c r="I258" s="101"/>
      <c r="J258" s="103" t="s">
        <v>277</v>
      </c>
    </row>
    <row r="259" spans="1:10" x14ac:dyDescent="0.15">
      <c r="A259" s="101" t="s">
        <v>1304</v>
      </c>
      <c r="B259" s="101" t="s">
        <v>957</v>
      </c>
      <c r="C259" s="65" t="s">
        <v>1061</v>
      </c>
      <c r="D259" s="102" t="s">
        <v>1305</v>
      </c>
      <c r="E259" s="102" t="s">
        <v>1306</v>
      </c>
      <c r="F259" s="102" t="s">
        <v>965</v>
      </c>
      <c r="G259" s="101" t="s">
        <v>275</v>
      </c>
      <c r="H259" s="101" t="s">
        <v>961</v>
      </c>
      <c r="I259" s="101"/>
      <c r="J259" s="103" t="s">
        <v>277</v>
      </c>
    </row>
    <row r="260" spans="1:10" x14ac:dyDescent="0.15">
      <c r="A260" s="101" t="s">
        <v>1307</v>
      </c>
      <c r="B260" s="101" t="s">
        <v>957</v>
      </c>
      <c r="C260" s="65" t="s">
        <v>1061</v>
      </c>
      <c r="D260" s="102" t="s">
        <v>1308</v>
      </c>
      <c r="E260" s="102" t="s">
        <v>1309</v>
      </c>
      <c r="F260" s="102" t="s">
        <v>973</v>
      </c>
      <c r="G260" s="101" t="s">
        <v>275</v>
      </c>
      <c r="H260" s="101" t="s">
        <v>961</v>
      </c>
      <c r="I260" s="101"/>
      <c r="J260" s="103" t="s">
        <v>277</v>
      </c>
    </row>
    <row r="261" spans="1:10" x14ac:dyDescent="0.15">
      <c r="A261" s="101" t="s">
        <v>1310</v>
      </c>
      <c r="B261" s="101" t="s">
        <v>983</v>
      </c>
      <c r="C261" s="65" t="s">
        <v>1061</v>
      </c>
      <c r="D261" s="102" t="s">
        <v>1311</v>
      </c>
      <c r="E261" s="102" t="s">
        <v>1312</v>
      </c>
      <c r="F261" s="102" t="s">
        <v>1313</v>
      </c>
      <c r="G261" s="101" t="s">
        <v>275</v>
      </c>
      <c r="H261" s="101" t="s">
        <v>987</v>
      </c>
      <c r="I261" s="101"/>
      <c r="J261" s="103" t="s">
        <v>277</v>
      </c>
    </row>
    <row r="262" spans="1:10" x14ac:dyDescent="0.15">
      <c r="A262" s="101" t="s">
        <v>1314</v>
      </c>
      <c r="B262" s="101" t="s">
        <v>983</v>
      </c>
      <c r="C262" s="65" t="s">
        <v>1061</v>
      </c>
      <c r="D262" s="102" t="s">
        <v>1315</v>
      </c>
      <c r="E262" s="102" t="s">
        <v>1316</v>
      </c>
      <c r="F262" s="102" t="s">
        <v>991</v>
      </c>
      <c r="G262" s="101" t="s">
        <v>275</v>
      </c>
      <c r="H262" s="101" t="s">
        <v>987</v>
      </c>
      <c r="I262" s="101"/>
      <c r="J262" s="103" t="s">
        <v>277</v>
      </c>
    </row>
    <row r="263" spans="1:10" x14ac:dyDescent="0.15">
      <c r="A263" s="101" t="s">
        <v>1317</v>
      </c>
      <c r="B263" s="101" t="s">
        <v>993</v>
      </c>
      <c r="C263" s="65" t="s">
        <v>1061</v>
      </c>
      <c r="D263" s="102" t="s">
        <v>1318</v>
      </c>
      <c r="E263" s="102" t="s">
        <v>1319</v>
      </c>
      <c r="F263" s="102" t="s">
        <v>1320</v>
      </c>
      <c r="G263" s="101" t="s">
        <v>275</v>
      </c>
      <c r="H263" s="101" t="s">
        <v>997</v>
      </c>
      <c r="I263" s="101"/>
      <c r="J263" s="103" t="s">
        <v>277</v>
      </c>
    </row>
    <row r="264" spans="1:10" x14ac:dyDescent="0.15">
      <c r="A264" s="101" t="s">
        <v>1321</v>
      </c>
      <c r="B264" s="101" t="s">
        <v>1015</v>
      </c>
      <c r="C264" s="65" t="s">
        <v>1061</v>
      </c>
      <c r="D264" s="102" t="s">
        <v>1322</v>
      </c>
      <c r="E264" s="102" t="s">
        <v>1323</v>
      </c>
      <c r="F264" s="102" t="s">
        <v>1324</v>
      </c>
      <c r="G264" s="101" t="s">
        <v>275</v>
      </c>
      <c r="H264" s="101" t="s">
        <v>1019</v>
      </c>
      <c r="I264" s="101"/>
      <c r="J264" s="103" t="s">
        <v>277</v>
      </c>
    </row>
    <row r="265" spans="1:10" x14ac:dyDescent="0.15">
      <c r="A265" s="101" t="s">
        <v>1325</v>
      </c>
      <c r="B265" s="101" t="s">
        <v>1029</v>
      </c>
      <c r="C265" s="65" t="s">
        <v>1061</v>
      </c>
      <c r="D265" s="102" t="s">
        <v>1326</v>
      </c>
      <c r="E265" s="102" t="s">
        <v>1327</v>
      </c>
      <c r="F265" s="102" t="s">
        <v>1032</v>
      </c>
      <c r="G265" s="101" t="s">
        <v>275</v>
      </c>
      <c r="H265" s="101" t="s">
        <v>1033</v>
      </c>
      <c r="I265" s="101"/>
      <c r="J265" s="103" t="s">
        <v>277</v>
      </c>
    </row>
    <row r="266" spans="1:10" x14ac:dyDescent="0.15">
      <c r="A266" s="101" t="s">
        <v>1328</v>
      </c>
      <c r="B266" s="101" t="s">
        <v>1039</v>
      </c>
      <c r="C266" s="65" t="s">
        <v>1061</v>
      </c>
      <c r="D266" s="102" t="s">
        <v>1329</v>
      </c>
      <c r="E266" s="102" t="s">
        <v>1330</v>
      </c>
      <c r="F266" s="102" t="s">
        <v>1331</v>
      </c>
      <c r="G266" s="101" t="s">
        <v>275</v>
      </c>
      <c r="H266" s="101" t="s">
        <v>1043</v>
      </c>
      <c r="I266" s="101"/>
      <c r="J266" s="103" t="s">
        <v>277</v>
      </c>
    </row>
    <row r="267" spans="1:10" x14ac:dyDescent="0.15">
      <c r="A267" s="101" t="s">
        <v>1332</v>
      </c>
      <c r="B267" s="101" t="s">
        <v>1039</v>
      </c>
      <c r="C267" s="65" t="s">
        <v>1061</v>
      </c>
      <c r="D267" s="102" t="s">
        <v>1333</v>
      </c>
      <c r="E267" s="102" t="s">
        <v>1334</v>
      </c>
      <c r="F267" s="102" t="s">
        <v>1042</v>
      </c>
      <c r="G267" s="101" t="s">
        <v>275</v>
      </c>
      <c r="H267" s="101" t="s">
        <v>1043</v>
      </c>
      <c r="I267" s="101"/>
      <c r="J267" s="103" t="s">
        <v>277</v>
      </c>
    </row>
    <row r="268" spans="1:10" x14ac:dyDescent="0.15">
      <c r="A268" s="101" t="s">
        <v>1335</v>
      </c>
      <c r="B268" s="101" t="s">
        <v>1039</v>
      </c>
      <c r="C268" s="65" t="s">
        <v>1061</v>
      </c>
      <c r="D268" s="102" t="s">
        <v>1336</v>
      </c>
      <c r="E268" s="102" t="s">
        <v>1337</v>
      </c>
      <c r="F268" s="102" t="s">
        <v>1051</v>
      </c>
      <c r="G268" s="101" t="s">
        <v>275</v>
      </c>
      <c r="H268" s="101" t="s">
        <v>1043</v>
      </c>
      <c r="I268" s="101"/>
      <c r="J268" s="103" t="s">
        <v>277</v>
      </c>
    </row>
    <row r="269" spans="1:10" x14ac:dyDescent="0.15">
      <c r="A269" s="101" t="s">
        <v>1338</v>
      </c>
      <c r="B269" s="101" t="s">
        <v>1039</v>
      </c>
      <c r="C269" s="65" t="s">
        <v>1061</v>
      </c>
      <c r="D269" s="102" t="s">
        <v>1339</v>
      </c>
      <c r="E269" s="102" t="s">
        <v>1340</v>
      </c>
      <c r="F269" s="102" t="s">
        <v>1047</v>
      </c>
      <c r="G269" s="101" t="s">
        <v>275</v>
      </c>
      <c r="H269" s="101" t="s">
        <v>1043</v>
      </c>
      <c r="I269" s="101"/>
      <c r="J269" s="103" t="s">
        <v>277</v>
      </c>
    </row>
    <row r="270" spans="1:10" x14ac:dyDescent="0.15">
      <c r="A270" s="101" t="s">
        <v>1341</v>
      </c>
      <c r="B270" s="101" t="s">
        <v>533</v>
      </c>
      <c r="C270" s="65" t="s">
        <v>1342</v>
      </c>
      <c r="D270" s="102" t="s">
        <v>1343</v>
      </c>
      <c r="E270" s="102" t="s">
        <v>1344</v>
      </c>
      <c r="F270" s="102" t="s">
        <v>1345</v>
      </c>
      <c r="G270" s="101" t="s">
        <v>275</v>
      </c>
      <c r="H270" s="101" t="s">
        <v>537</v>
      </c>
      <c r="I270" s="101"/>
      <c r="J270" s="103" t="s">
        <v>277</v>
      </c>
    </row>
    <row r="271" spans="1:10" x14ac:dyDescent="0.15">
      <c r="A271" s="101" t="s">
        <v>1346</v>
      </c>
      <c r="B271" s="101" t="s">
        <v>623</v>
      </c>
      <c r="C271" s="65" t="s">
        <v>1342</v>
      </c>
      <c r="D271" s="102" t="s">
        <v>1347</v>
      </c>
      <c r="E271" s="102" t="s">
        <v>1348</v>
      </c>
      <c r="F271" s="102" t="s">
        <v>1349</v>
      </c>
      <c r="G271" s="101" t="s">
        <v>275</v>
      </c>
      <c r="H271" s="101" t="s">
        <v>627</v>
      </c>
      <c r="I271" s="101"/>
      <c r="J271" s="103" t="s">
        <v>277</v>
      </c>
    </row>
    <row r="272" spans="1:10" x14ac:dyDescent="0.15">
      <c r="A272" s="101" t="s">
        <v>1350</v>
      </c>
      <c r="B272" s="101" t="s">
        <v>623</v>
      </c>
      <c r="C272" s="65" t="s">
        <v>1342</v>
      </c>
      <c r="D272" s="102" t="s">
        <v>1351</v>
      </c>
      <c r="E272" s="102" t="s">
        <v>1352</v>
      </c>
      <c r="F272" s="102" t="s">
        <v>1353</v>
      </c>
      <c r="G272" s="101" t="s">
        <v>275</v>
      </c>
      <c r="H272" s="101" t="s">
        <v>627</v>
      </c>
      <c r="I272" s="101"/>
      <c r="J272" s="103" t="s">
        <v>277</v>
      </c>
    </row>
    <row r="273" spans="1:10" x14ac:dyDescent="0.15">
      <c r="A273" s="101" t="s">
        <v>1354</v>
      </c>
      <c r="B273" s="101" t="s">
        <v>270</v>
      </c>
      <c r="C273" s="65" t="s">
        <v>1355</v>
      </c>
      <c r="D273" s="102" t="s">
        <v>1356</v>
      </c>
      <c r="E273" s="102" t="s">
        <v>1357</v>
      </c>
      <c r="F273" s="102" t="s">
        <v>1358</v>
      </c>
      <c r="G273" s="101" t="s">
        <v>275</v>
      </c>
      <c r="H273" s="101" t="s">
        <v>275</v>
      </c>
      <c r="I273" s="101" t="s">
        <v>1359</v>
      </c>
      <c r="J273" s="103" t="s">
        <v>277</v>
      </c>
    </row>
    <row r="274" spans="1:10" x14ac:dyDescent="0.15">
      <c r="A274" s="101" t="s">
        <v>1360</v>
      </c>
      <c r="B274" s="101" t="s">
        <v>270</v>
      </c>
      <c r="C274" s="65" t="s">
        <v>1355</v>
      </c>
      <c r="D274" s="102" t="s">
        <v>1361</v>
      </c>
      <c r="E274" s="102" t="s">
        <v>1362</v>
      </c>
      <c r="F274" s="102" t="s">
        <v>1363</v>
      </c>
      <c r="G274" s="101" t="s">
        <v>275</v>
      </c>
      <c r="H274" s="101" t="s">
        <v>275</v>
      </c>
      <c r="I274" s="101" t="s">
        <v>1364</v>
      </c>
      <c r="J274" s="103" t="s">
        <v>277</v>
      </c>
    </row>
    <row r="275" spans="1:10" x14ac:dyDescent="0.15">
      <c r="A275" s="101" t="s">
        <v>1365</v>
      </c>
      <c r="B275" s="101" t="s">
        <v>270</v>
      </c>
      <c r="C275" s="65" t="s">
        <v>1355</v>
      </c>
      <c r="D275" s="102" t="s">
        <v>1366</v>
      </c>
      <c r="E275" s="102" t="s">
        <v>1367</v>
      </c>
      <c r="F275" s="102" t="s">
        <v>1368</v>
      </c>
      <c r="G275" s="101" t="s">
        <v>275</v>
      </c>
      <c r="H275" s="101" t="s">
        <v>275</v>
      </c>
      <c r="I275" s="101" t="s">
        <v>1359</v>
      </c>
      <c r="J275" s="103" t="s">
        <v>277</v>
      </c>
    </row>
    <row r="276" spans="1:10" x14ac:dyDescent="0.15">
      <c r="A276" s="101" t="s">
        <v>1369</v>
      </c>
      <c r="B276" s="101" t="s">
        <v>533</v>
      </c>
      <c r="C276" s="65" t="s">
        <v>1355</v>
      </c>
      <c r="D276" s="102" t="s">
        <v>1370</v>
      </c>
      <c r="E276" s="102" t="s">
        <v>1371</v>
      </c>
      <c r="F276" s="102" t="s">
        <v>1372</v>
      </c>
      <c r="G276" s="101" t="s">
        <v>275</v>
      </c>
      <c r="H276" s="101" t="s">
        <v>275</v>
      </c>
      <c r="I276" s="101" t="s">
        <v>1373</v>
      </c>
      <c r="J276" s="103" t="s">
        <v>277</v>
      </c>
    </row>
    <row r="277" spans="1:10" x14ac:dyDescent="0.15">
      <c r="A277" s="101" t="s">
        <v>1374</v>
      </c>
      <c r="B277" s="101" t="s">
        <v>533</v>
      </c>
      <c r="C277" s="65" t="s">
        <v>1355</v>
      </c>
      <c r="D277" s="102" t="s">
        <v>1375</v>
      </c>
      <c r="E277" s="102" t="s">
        <v>1376</v>
      </c>
      <c r="F277" s="102" t="s">
        <v>1377</v>
      </c>
      <c r="G277" s="101" t="s">
        <v>275</v>
      </c>
      <c r="H277" s="101" t="s">
        <v>275</v>
      </c>
      <c r="I277" s="101" t="s">
        <v>1373</v>
      </c>
      <c r="J277" s="103" t="s">
        <v>277</v>
      </c>
    </row>
    <row r="278" spans="1:10" x14ac:dyDescent="0.15">
      <c r="A278" s="101" t="s">
        <v>1378</v>
      </c>
      <c r="B278" s="101" t="s">
        <v>1379</v>
      </c>
      <c r="C278" s="65" t="s">
        <v>1355</v>
      </c>
      <c r="D278" s="102" t="s">
        <v>1380</v>
      </c>
      <c r="E278" s="102" t="s">
        <v>1381</v>
      </c>
      <c r="F278" s="102" t="s">
        <v>1382</v>
      </c>
      <c r="G278" s="101" t="s">
        <v>275</v>
      </c>
      <c r="H278" s="101" t="s">
        <v>275</v>
      </c>
      <c r="I278" s="101" t="s">
        <v>1359</v>
      </c>
      <c r="J278" s="103" t="s">
        <v>277</v>
      </c>
    </row>
    <row r="279" spans="1:10" x14ac:dyDescent="0.15">
      <c r="A279" s="101" t="s">
        <v>1383</v>
      </c>
      <c r="B279" s="101" t="s">
        <v>653</v>
      </c>
      <c r="C279" s="65" t="s">
        <v>1355</v>
      </c>
      <c r="D279" s="102" t="s">
        <v>1384</v>
      </c>
      <c r="E279" s="102" t="s">
        <v>1385</v>
      </c>
      <c r="F279" s="102" t="s">
        <v>1386</v>
      </c>
      <c r="G279" s="101" t="s">
        <v>275</v>
      </c>
      <c r="H279" s="101" t="s">
        <v>275</v>
      </c>
      <c r="I279" s="101" t="s">
        <v>1387</v>
      </c>
      <c r="J279" s="103" t="s">
        <v>277</v>
      </c>
    </row>
    <row r="280" spans="1:10" x14ac:dyDescent="0.15">
      <c r="A280" s="101" t="s">
        <v>1388</v>
      </c>
      <c r="B280" s="101" t="s">
        <v>993</v>
      </c>
      <c r="C280" s="65" t="s">
        <v>1355</v>
      </c>
      <c r="D280" s="102" t="s">
        <v>1389</v>
      </c>
      <c r="E280" s="102" t="s">
        <v>1390</v>
      </c>
      <c r="F280" s="102" t="s">
        <v>1391</v>
      </c>
      <c r="G280" s="101" t="s">
        <v>275</v>
      </c>
      <c r="H280" s="101" t="s">
        <v>275</v>
      </c>
      <c r="I280" s="101" t="s">
        <v>1359</v>
      </c>
      <c r="J280" s="103" t="s">
        <v>277</v>
      </c>
    </row>
    <row r="281" spans="1:10" x14ac:dyDescent="0.15">
      <c r="A281" s="101" t="s">
        <v>1392</v>
      </c>
      <c r="B281" s="101" t="s">
        <v>1015</v>
      </c>
      <c r="C281" s="65" t="s">
        <v>1355</v>
      </c>
      <c r="D281" s="102" t="s">
        <v>1393</v>
      </c>
      <c r="E281" s="102" t="s">
        <v>1394</v>
      </c>
      <c r="F281" s="102" t="s">
        <v>1395</v>
      </c>
      <c r="G281" s="101" t="s">
        <v>275</v>
      </c>
      <c r="H281" s="101" t="s">
        <v>275</v>
      </c>
      <c r="I281" s="101" t="s">
        <v>1359</v>
      </c>
      <c r="J281" s="103" t="s">
        <v>277</v>
      </c>
    </row>
    <row r="282" spans="1:10" x14ac:dyDescent="0.15">
      <c r="A282" s="101" t="s">
        <v>1396</v>
      </c>
      <c r="B282" s="101" t="s">
        <v>1029</v>
      </c>
      <c r="C282" s="65" t="s">
        <v>1355</v>
      </c>
      <c r="D282" s="102" t="s">
        <v>1397</v>
      </c>
      <c r="E282" s="102" t="s">
        <v>1398</v>
      </c>
      <c r="F282" s="102" t="s">
        <v>1399</v>
      </c>
      <c r="G282" s="101" t="s">
        <v>275</v>
      </c>
      <c r="H282" s="101" t="s">
        <v>275</v>
      </c>
      <c r="I282" s="101" t="s">
        <v>1359</v>
      </c>
      <c r="J282" s="103" t="s">
        <v>277</v>
      </c>
    </row>
    <row r="283" spans="1:10" x14ac:dyDescent="0.15">
      <c r="A283" s="101" t="s">
        <v>1400</v>
      </c>
      <c r="B283" s="101" t="s">
        <v>270</v>
      </c>
      <c r="C283" s="65" t="s">
        <v>1355</v>
      </c>
      <c r="D283" s="102" t="s">
        <v>1401</v>
      </c>
      <c r="E283" s="102" t="s">
        <v>1402</v>
      </c>
      <c r="F283" s="102" t="s">
        <v>437</v>
      </c>
      <c r="G283" s="101" t="s">
        <v>275</v>
      </c>
      <c r="H283" s="101" t="s">
        <v>275</v>
      </c>
      <c r="I283" s="101" t="s">
        <v>1359</v>
      </c>
      <c r="J283" s="103" t="s">
        <v>277</v>
      </c>
    </row>
    <row r="284" spans="1:10" x14ac:dyDescent="0.15">
      <c r="A284" s="101" t="s">
        <v>1403</v>
      </c>
      <c r="B284" s="101" t="s">
        <v>723</v>
      </c>
      <c r="C284" s="65" t="s">
        <v>1355</v>
      </c>
      <c r="D284" s="102" t="s">
        <v>1404</v>
      </c>
      <c r="E284" s="102" t="s">
        <v>1405</v>
      </c>
      <c r="F284" s="102" t="s">
        <v>1406</v>
      </c>
      <c r="G284" s="101" t="s">
        <v>275</v>
      </c>
      <c r="H284" s="101" t="s">
        <v>275</v>
      </c>
      <c r="I284" s="101" t="s">
        <v>1359</v>
      </c>
      <c r="J284" s="103" t="s">
        <v>277</v>
      </c>
    </row>
    <row r="285" spans="1:10" x14ac:dyDescent="0.15">
      <c r="A285" s="101" t="s">
        <v>1407</v>
      </c>
      <c r="B285" s="101" t="s">
        <v>653</v>
      </c>
      <c r="C285" s="65" t="s">
        <v>1355</v>
      </c>
      <c r="D285" s="102" t="s">
        <v>1408</v>
      </c>
      <c r="E285" s="102" t="s">
        <v>1409</v>
      </c>
      <c r="F285" s="102" t="s">
        <v>1410</v>
      </c>
      <c r="G285" s="101" t="s">
        <v>275</v>
      </c>
      <c r="H285" s="101" t="s">
        <v>275</v>
      </c>
      <c r="I285" s="101" t="s">
        <v>1359</v>
      </c>
      <c r="J285" s="103" t="s">
        <v>277</v>
      </c>
    </row>
    <row r="286" spans="1:10" x14ac:dyDescent="0.15">
      <c r="A286" s="101" t="s">
        <v>1411</v>
      </c>
      <c r="B286" s="101" t="s">
        <v>1379</v>
      </c>
      <c r="C286" s="65" t="s">
        <v>1355</v>
      </c>
      <c r="D286" s="102" t="s">
        <v>1412</v>
      </c>
      <c r="E286" s="102" t="s">
        <v>1413</v>
      </c>
      <c r="F286" s="102" t="s">
        <v>1414</v>
      </c>
      <c r="G286" s="101" t="s">
        <v>275</v>
      </c>
      <c r="H286" s="101" t="s">
        <v>275</v>
      </c>
      <c r="I286" s="101" t="s">
        <v>1359</v>
      </c>
      <c r="J286" s="103" t="s">
        <v>277</v>
      </c>
    </row>
    <row r="287" spans="1:10" x14ac:dyDescent="0.15">
      <c r="A287" s="101" t="s">
        <v>1415</v>
      </c>
      <c r="B287" s="101" t="s">
        <v>270</v>
      </c>
      <c r="C287" s="65" t="s">
        <v>1355</v>
      </c>
      <c r="D287" s="102" t="s">
        <v>1416</v>
      </c>
      <c r="E287" s="102" t="s">
        <v>1417</v>
      </c>
      <c r="F287" s="102" t="s">
        <v>1418</v>
      </c>
      <c r="G287" s="101" t="s">
        <v>275</v>
      </c>
      <c r="H287" s="101" t="s">
        <v>275</v>
      </c>
      <c r="I287" s="101" t="s">
        <v>1359</v>
      </c>
      <c r="J287" s="103" t="s">
        <v>277</v>
      </c>
    </row>
    <row r="288" spans="1:10" x14ac:dyDescent="0.15">
      <c r="A288" s="101" t="s">
        <v>1419</v>
      </c>
      <c r="B288" s="101" t="s">
        <v>533</v>
      </c>
      <c r="C288" s="65" t="s">
        <v>1355</v>
      </c>
      <c r="D288" s="102" t="s">
        <v>1420</v>
      </c>
      <c r="E288" s="102" t="s">
        <v>1421</v>
      </c>
      <c r="F288" s="102" t="s">
        <v>1422</v>
      </c>
      <c r="G288" s="101" t="s">
        <v>275</v>
      </c>
      <c r="H288" s="101" t="s">
        <v>275</v>
      </c>
      <c r="I288" s="101" t="s">
        <v>1387</v>
      </c>
      <c r="J288" s="103" t="s">
        <v>277</v>
      </c>
    </row>
    <row r="289" spans="1:10" x14ac:dyDescent="0.15">
      <c r="A289" s="101" t="s">
        <v>1423</v>
      </c>
      <c r="B289" s="101" t="s">
        <v>491</v>
      </c>
      <c r="C289" s="65" t="s">
        <v>1355</v>
      </c>
      <c r="D289" s="102" t="s">
        <v>1424</v>
      </c>
      <c r="E289" s="102" t="s">
        <v>1425</v>
      </c>
      <c r="F289" s="102" t="s">
        <v>1426</v>
      </c>
      <c r="G289" s="101" t="s">
        <v>275</v>
      </c>
      <c r="H289" s="101" t="s">
        <v>275</v>
      </c>
      <c r="I289" s="101" t="s">
        <v>1387</v>
      </c>
      <c r="J289" s="103" t="s">
        <v>277</v>
      </c>
    </row>
    <row r="290" spans="1:10" x14ac:dyDescent="0.15">
      <c r="A290" s="101" t="s">
        <v>1427</v>
      </c>
      <c r="B290" s="101" t="s">
        <v>533</v>
      </c>
      <c r="C290" s="65" t="s">
        <v>1355</v>
      </c>
      <c r="D290" s="102" t="s">
        <v>1428</v>
      </c>
      <c r="E290" s="102" t="s">
        <v>1429</v>
      </c>
      <c r="F290" s="102" t="s">
        <v>1430</v>
      </c>
      <c r="G290" s="101" t="s">
        <v>275</v>
      </c>
      <c r="H290" s="101" t="s">
        <v>537</v>
      </c>
      <c r="I290" s="101" t="s">
        <v>1359</v>
      </c>
      <c r="J290" s="103" t="s">
        <v>277</v>
      </c>
    </row>
    <row r="291" spans="1:10" x14ac:dyDescent="0.15">
      <c r="A291" s="101" t="s">
        <v>1431</v>
      </c>
      <c r="B291" s="101" t="s">
        <v>653</v>
      </c>
      <c r="C291" s="65" t="s">
        <v>1355</v>
      </c>
      <c r="D291" s="102" t="s">
        <v>1432</v>
      </c>
      <c r="E291" s="102" t="s">
        <v>1433</v>
      </c>
      <c r="F291" s="102" t="s">
        <v>685</v>
      </c>
      <c r="G291" s="101" t="s">
        <v>275</v>
      </c>
      <c r="H291" s="101" t="s">
        <v>275</v>
      </c>
      <c r="I291" s="101" t="s">
        <v>1364</v>
      </c>
      <c r="J291" s="103" t="s">
        <v>277</v>
      </c>
    </row>
    <row r="292" spans="1:10" x14ac:dyDescent="0.15">
      <c r="A292" s="101" t="s">
        <v>1434</v>
      </c>
      <c r="B292" s="101" t="s">
        <v>270</v>
      </c>
      <c r="C292" s="65" t="s">
        <v>1355</v>
      </c>
      <c r="D292" s="102" t="s">
        <v>1435</v>
      </c>
      <c r="E292" s="102" t="s">
        <v>1436</v>
      </c>
      <c r="F292" s="102" t="s">
        <v>1437</v>
      </c>
      <c r="G292" s="101" t="s">
        <v>275</v>
      </c>
      <c r="H292" s="101" t="s">
        <v>275</v>
      </c>
      <c r="I292" s="101" t="s">
        <v>1359</v>
      </c>
      <c r="J292" s="103" t="s">
        <v>277</v>
      </c>
    </row>
    <row r="293" spans="1:10" x14ac:dyDescent="0.15">
      <c r="A293" s="101" t="s">
        <v>1438</v>
      </c>
      <c r="B293" s="101" t="s">
        <v>849</v>
      </c>
      <c r="C293" s="65" t="s">
        <v>1355</v>
      </c>
      <c r="D293" s="102" t="s">
        <v>1439</v>
      </c>
      <c r="E293" s="102" t="s">
        <v>1440</v>
      </c>
      <c r="F293" s="102" t="s">
        <v>1441</v>
      </c>
      <c r="G293" s="101" t="s">
        <v>275</v>
      </c>
      <c r="H293" s="101" t="s">
        <v>275</v>
      </c>
      <c r="I293" s="101" t="s">
        <v>1364</v>
      </c>
      <c r="J293" s="103" t="s">
        <v>277</v>
      </c>
    </row>
    <row r="294" spans="1:10" x14ac:dyDescent="0.15">
      <c r="A294" s="101" t="s">
        <v>1442</v>
      </c>
      <c r="B294" s="101" t="s">
        <v>533</v>
      </c>
      <c r="C294" s="65" t="s">
        <v>1355</v>
      </c>
      <c r="D294" s="102" t="s">
        <v>1443</v>
      </c>
      <c r="E294" s="102" t="s">
        <v>1444</v>
      </c>
      <c r="F294" s="102" t="s">
        <v>1445</v>
      </c>
      <c r="G294" s="101" t="s">
        <v>275</v>
      </c>
      <c r="H294" s="101" t="s">
        <v>275</v>
      </c>
      <c r="I294" s="101" t="s">
        <v>1359</v>
      </c>
      <c r="J294" s="103" t="s">
        <v>277</v>
      </c>
    </row>
    <row r="295" spans="1:10" x14ac:dyDescent="0.15">
      <c r="A295" s="101" t="s">
        <v>1446</v>
      </c>
      <c r="B295" s="101" t="s">
        <v>771</v>
      </c>
      <c r="C295" s="65" t="s">
        <v>1355</v>
      </c>
      <c r="D295" s="102" t="s">
        <v>1447</v>
      </c>
      <c r="E295" s="102" t="s">
        <v>1448</v>
      </c>
      <c r="F295" s="102" t="s">
        <v>1449</v>
      </c>
      <c r="G295" s="101" t="s">
        <v>275</v>
      </c>
      <c r="H295" s="101" t="s">
        <v>275</v>
      </c>
      <c r="I295" s="101" t="s">
        <v>1359</v>
      </c>
      <c r="J295" s="103" t="s">
        <v>277</v>
      </c>
    </row>
    <row r="296" spans="1:10" x14ac:dyDescent="0.15">
      <c r="A296" s="101" t="s">
        <v>1450</v>
      </c>
      <c r="B296" s="101" t="s">
        <v>723</v>
      </c>
      <c r="C296" s="65" t="s">
        <v>1355</v>
      </c>
      <c r="D296" s="102" t="s">
        <v>1451</v>
      </c>
      <c r="E296" s="102" t="s">
        <v>1452</v>
      </c>
      <c r="F296" s="102" t="s">
        <v>1453</v>
      </c>
      <c r="G296" s="101" t="s">
        <v>275</v>
      </c>
      <c r="H296" s="101" t="s">
        <v>275</v>
      </c>
      <c r="I296" s="101" t="s">
        <v>1359</v>
      </c>
      <c r="J296" s="103" t="s">
        <v>277</v>
      </c>
    </row>
    <row r="297" spans="1:10" x14ac:dyDescent="0.15">
      <c r="A297" s="101" t="s">
        <v>1454</v>
      </c>
      <c r="B297" s="101" t="s">
        <v>771</v>
      </c>
      <c r="C297" s="65" t="s">
        <v>1355</v>
      </c>
      <c r="D297" s="102" t="s">
        <v>1455</v>
      </c>
      <c r="E297" s="102" t="s">
        <v>1456</v>
      </c>
      <c r="F297" s="102" t="s">
        <v>1457</v>
      </c>
      <c r="G297" s="101" t="s">
        <v>275</v>
      </c>
      <c r="H297" s="101" t="s">
        <v>275</v>
      </c>
      <c r="I297" s="101" t="s">
        <v>1373</v>
      </c>
      <c r="J297" s="103" t="s">
        <v>277</v>
      </c>
    </row>
    <row r="298" spans="1:10" x14ac:dyDescent="0.15">
      <c r="A298" s="101" t="s">
        <v>1458</v>
      </c>
      <c r="B298" s="101" t="s">
        <v>270</v>
      </c>
      <c r="C298" s="65" t="s">
        <v>1355</v>
      </c>
      <c r="D298" s="102" t="s">
        <v>1459</v>
      </c>
      <c r="E298" s="102" t="s">
        <v>1460</v>
      </c>
      <c r="F298" s="102" t="s">
        <v>285</v>
      </c>
      <c r="G298" s="101" t="s">
        <v>275</v>
      </c>
      <c r="H298" s="101" t="s">
        <v>275</v>
      </c>
      <c r="I298" s="101" t="s">
        <v>1359</v>
      </c>
      <c r="J298" s="103" t="s">
        <v>277</v>
      </c>
    </row>
    <row r="299" spans="1:10" x14ac:dyDescent="0.15">
      <c r="A299" s="101" t="s">
        <v>1461</v>
      </c>
      <c r="B299" s="101" t="s">
        <v>1039</v>
      </c>
      <c r="C299" s="65" t="s">
        <v>1355</v>
      </c>
      <c r="D299" s="102" t="s">
        <v>1462</v>
      </c>
      <c r="E299" s="102" t="s">
        <v>1463</v>
      </c>
      <c r="F299" s="102" t="s">
        <v>1059</v>
      </c>
      <c r="G299" s="101" t="s">
        <v>275</v>
      </c>
      <c r="H299" s="101" t="s">
        <v>275</v>
      </c>
      <c r="I299" s="101" t="s">
        <v>1387</v>
      </c>
      <c r="J299" s="103" t="s">
        <v>277</v>
      </c>
    </row>
    <row r="300" spans="1:10" x14ac:dyDescent="0.15">
      <c r="A300" s="101" t="s">
        <v>1464</v>
      </c>
      <c r="B300" s="101" t="s">
        <v>491</v>
      </c>
      <c r="C300" s="65" t="s">
        <v>1355</v>
      </c>
      <c r="D300" s="102" t="s">
        <v>1465</v>
      </c>
      <c r="E300" s="102" t="s">
        <v>1466</v>
      </c>
      <c r="F300" s="102" t="s">
        <v>1467</v>
      </c>
      <c r="G300" s="101" t="s">
        <v>275</v>
      </c>
      <c r="H300" s="101" t="s">
        <v>275</v>
      </c>
      <c r="I300" s="101" t="s">
        <v>1387</v>
      </c>
      <c r="J300" s="103" t="s">
        <v>277</v>
      </c>
    </row>
    <row r="301" spans="1:10" x14ac:dyDescent="0.15">
      <c r="A301" s="101" t="s">
        <v>1468</v>
      </c>
      <c r="B301" s="101" t="s">
        <v>883</v>
      </c>
      <c r="C301" s="65" t="s">
        <v>1355</v>
      </c>
      <c r="D301" s="102" t="s">
        <v>1469</v>
      </c>
      <c r="E301" s="102" t="s">
        <v>1470</v>
      </c>
      <c r="F301" s="102" t="s">
        <v>1471</v>
      </c>
      <c r="G301" s="101" t="s">
        <v>275</v>
      </c>
      <c r="H301" s="101" t="s">
        <v>275</v>
      </c>
      <c r="I301" s="101" t="s">
        <v>1359</v>
      </c>
      <c r="J301" s="103" t="s">
        <v>277</v>
      </c>
    </row>
    <row r="302" spans="1:10" x14ac:dyDescent="0.15">
      <c r="A302" s="101" t="s">
        <v>1472</v>
      </c>
      <c r="B302" s="101" t="s">
        <v>983</v>
      </c>
      <c r="C302" s="65" t="s">
        <v>1355</v>
      </c>
      <c r="D302" s="102" t="s">
        <v>1473</v>
      </c>
      <c r="E302" s="102" t="s">
        <v>1474</v>
      </c>
      <c r="F302" s="102" t="s">
        <v>991</v>
      </c>
      <c r="G302" s="101" t="s">
        <v>275</v>
      </c>
      <c r="H302" s="101" t="s">
        <v>275</v>
      </c>
      <c r="I302" s="101" t="s">
        <v>1359</v>
      </c>
      <c r="J302" s="103" t="s">
        <v>277</v>
      </c>
    </row>
    <row r="303" spans="1:10" x14ac:dyDescent="0.15">
      <c r="A303" s="101" t="s">
        <v>1475</v>
      </c>
      <c r="B303" s="101" t="s">
        <v>270</v>
      </c>
      <c r="C303" s="65" t="s">
        <v>1355</v>
      </c>
      <c r="D303" s="102" t="s">
        <v>1476</v>
      </c>
      <c r="E303" s="102" t="s">
        <v>1477</v>
      </c>
      <c r="F303" s="102" t="s">
        <v>1368</v>
      </c>
      <c r="G303" s="101" t="s">
        <v>275</v>
      </c>
      <c r="H303" s="101" t="s">
        <v>276</v>
      </c>
      <c r="I303" s="101" t="s">
        <v>1373</v>
      </c>
      <c r="J303" s="103" t="s">
        <v>277</v>
      </c>
    </row>
    <row r="304" spans="1:10" x14ac:dyDescent="0.15">
      <c r="A304" s="101" t="s">
        <v>1478</v>
      </c>
      <c r="B304" s="101" t="s">
        <v>653</v>
      </c>
      <c r="C304" s="65" t="s">
        <v>1355</v>
      </c>
      <c r="D304" s="102" t="s">
        <v>1479</v>
      </c>
      <c r="E304" s="102" t="s">
        <v>1480</v>
      </c>
      <c r="F304" s="102" t="s">
        <v>1481</v>
      </c>
      <c r="G304" s="101" t="s">
        <v>275</v>
      </c>
      <c r="H304" s="101" t="s">
        <v>275</v>
      </c>
      <c r="I304" s="101" t="s">
        <v>1359</v>
      </c>
      <c r="J304" s="103" t="s">
        <v>277</v>
      </c>
    </row>
    <row r="305" spans="1:10" x14ac:dyDescent="0.15">
      <c r="A305" s="101" t="s">
        <v>1482</v>
      </c>
      <c r="B305" s="101" t="s">
        <v>491</v>
      </c>
      <c r="C305" s="65" t="s">
        <v>1355</v>
      </c>
      <c r="D305" s="102" t="s">
        <v>1483</v>
      </c>
      <c r="E305" s="102" t="s">
        <v>1484</v>
      </c>
      <c r="F305" s="102" t="s">
        <v>1485</v>
      </c>
      <c r="G305" s="101" t="s">
        <v>275</v>
      </c>
      <c r="H305" s="101" t="s">
        <v>275</v>
      </c>
      <c r="I305" s="101" t="s">
        <v>1359</v>
      </c>
      <c r="J305" s="103" t="s">
        <v>277</v>
      </c>
    </row>
    <row r="306" spans="1:10" x14ac:dyDescent="0.15">
      <c r="A306" s="101" t="s">
        <v>1486</v>
      </c>
      <c r="B306" s="101" t="s">
        <v>919</v>
      </c>
      <c r="C306" s="65" t="s">
        <v>1355</v>
      </c>
      <c r="D306" s="102" t="s">
        <v>1487</v>
      </c>
      <c r="E306" s="102" t="s">
        <v>1488</v>
      </c>
      <c r="F306" s="102" t="s">
        <v>1300</v>
      </c>
      <c r="G306" s="101" t="s">
        <v>275</v>
      </c>
      <c r="H306" s="101" t="s">
        <v>275</v>
      </c>
      <c r="I306" s="101" t="s">
        <v>1387</v>
      </c>
      <c r="J306" s="103" t="s">
        <v>277</v>
      </c>
    </row>
    <row r="307" spans="1:10" x14ac:dyDescent="0.15">
      <c r="A307" s="101" t="s">
        <v>1489</v>
      </c>
      <c r="B307" s="101" t="s">
        <v>270</v>
      </c>
      <c r="C307" s="65" t="s">
        <v>1355</v>
      </c>
      <c r="D307" s="102" t="s">
        <v>1490</v>
      </c>
      <c r="E307" s="102" t="s">
        <v>1491</v>
      </c>
      <c r="F307" s="102" t="s">
        <v>1139</v>
      </c>
      <c r="G307" s="101" t="s">
        <v>275</v>
      </c>
      <c r="H307" s="101" t="s">
        <v>275</v>
      </c>
      <c r="I307" s="101" t="s">
        <v>1364</v>
      </c>
      <c r="J307" s="103" t="s">
        <v>277</v>
      </c>
    </row>
    <row r="308" spans="1:10" x14ac:dyDescent="0.15">
      <c r="A308" s="101" t="s">
        <v>1492</v>
      </c>
      <c r="B308" s="101" t="s">
        <v>270</v>
      </c>
      <c r="C308" s="65" t="s">
        <v>1355</v>
      </c>
      <c r="D308" s="102" t="s">
        <v>1493</v>
      </c>
      <c r="E308" s="102" t="s">
        <v>1494</v>
      </c>
      <c r="F308" s="102" t="s">
        <v>1495</v>
      </c>
      <c r="G308" s="101" t="s">
        <v>275</v>
      </c>
      <c r="H308" s="101" t="s">
        <v>275</v>
      </c>
      <c r="I308" s="101" t="s">
        <v>1373</v>
      </c>
      <c r="J308" s="103" t="s">
        <v>277</v>
      </c>
    </row>
    <row r="309" spans="1:10" x14ac:dyDescent="0.15">
      <c r="A309" s="101" t="s">
        <v>1496</v>
      </c>
      <c r="B309" s="101" t="s">
        <v>270</v>
      </c>
      <c r="C309" s="65" t="s">
        <v>1355</v>
      </c>
      <c r="D309" s="102" t="s">
        <v>1497</v>
      </c>
      <c r="E309" s="102" t="s">
        <v>1142</v>
      </c>
      <c r="F309" s="102" t="s">
        <v>409</v>
      </c>
      <c r="G309" s="101" t="s">
        <v>275</v>
      </c>
      <c r="H309" s="101" t="s">
        <v>275</v>
      </c>
      <c r="I309" s="101" t="s">
        <v>1359</v>
      </c>
      <c r="J309" s="103" t="s">
        <v>277</v>
      </c>
    </row>
    <row r="310" spans="1:10" x14ac:dyDescent="0.15">
      <c r="A310" s="101" t="s">
        <v>1498</v>
      </c>
      <c r="B310" s="101" t="s">
        <v>723</v>
      </c>
      <c r="C310" s="65" t="s">
        <v>1355</v>
      </c>
      <c r="D310" s="102" t="s">
        <v>1499</v>
      </c>
      <c r="E310" s="102" t="s">
        <v>1500</v>
      </c>
      <c r="F310" s="102" t="s">
        <v>1501</v>
      </c>
      <c r="G310" s="101" t="s">
        <v>275</v>
      </c>
      <c r="H310" s="101" t="s">
        <v>275</v>
      </c>
      <c r="I310" s="101" t="s">
        <v>1373</v>
      </c>
      <c r="J310" s="103" t="s">
        <v>277</v>
      </c>
    </row>
    <row r="311" spans="1:10" x14ac:dyDescent="0.15">
      <c r="A311" s="101" t="s">
        <v>1502</v>
      </c>
      <c r="B311" s="101" t="s">
        <v>957</v>
      </c>
      <c r="C311" s="65" t="s">
        <v>1355</v>
      </c>
      <c r="D311" s="102" t="s">
        <v>1503</v>
      </c>
      <c r="E311" s="102" t="s">
        <v>1504</v>
      </c>
      <c r="F311" s="102" t="s">
        <v>1505</v>
      </c>
      <c r="G311" s="101" t="s">
        <v>275</v>
      </c>
      <c r="H311" s="101" t="s">
        <v>275</v>
      </c>
      <c r="I311" s="101" t="s">
        <v>1359</v>
      </c>
      <c r="J311" s="103" t="s">
        <v>277</v>
      </c>
    </row>
    <row r="312" spans="1:10" x14ac:dyDescent="0.15">
      <c r="A312" s="101" t="s">
        <v>1506</v>
      </c>
      <c r="B312" s="101" t="s">
        <v>270</v>
      </c>
      <c r="C312" s="65" t="s">
        <v>1355</v>
      </c>
      <c r="D312" s="102" t="s">
        <v>1507</v>
      </c>
      <c r="E312" s="102" t="s">
        <v>1508</v>
      </c>
      <c r="F312" s="102" t="s">
        <v>1509</v>
      </c>
      <c r="G312" s="101" t="s">
        <v>275</v>
      </c>
      <c r="H312" s="101" t="s">
        <v>275</v>
      </c>
      <c r="I312" s="101" t="s">
        <v>1387</v>
      </c>
      <c r="J312" s="103" t="s">
        <v>277</v>
      </c>
    </row>
    <row r="313" spans="1:10" x14ac:dyDescent="0.15">
      <c r="A313" s="101" t="s">
        <v>1510</v>
      </c>
      <c r="B313" s="101" t="s">
        <v>771</v>
      </c>
      <c r="C313" s="65" t="s">
        <v>1355</v>
      </c>
      <c r="D313" s="102" t="s">
        <v>1511</v>
      </c>
      <c r="E313" s="102" t="s">
        <v>1512</v>
      </c>
      <c r="F313" s="102" t="s">
        <v>1513</v>
      </c>
      <c r="G313" s="101" t="s">
        <v>275</v>
      </c>
      <c r="H313" s="101" t="s">
        <v>275</v>
      </c>
      <c r="I313" s="101" t="s">
        <v>1387</v>
      </c>
      <c r="J313" s="103" t="s">
        <v>277</v>
      </c>
    </row>
    <row r="314" spans="1:10" x14ac:dyDescent="0.15">
      <c r="A314" s="101" t="s">
        <v>1514</v>
      </c>
      <c r="B314" s="101" t="s">
        <v>623</v>
      </c>
      <c r="C314" s="65" t="s">
        <v>1355</v>
      </c>
      <c r="D314" s="102" t="s">
        <v>1515</v>
      </c>
      <c r="E314" s="102" t="s">
        <v>1516</v>
      </c>
      <c r="F314" s="102" t="s">
        <v>647</v>
      </c>
      <c r="G314" s="101" t="s">
        <v>275</v>
      </c>
      <c r="H314" s="101" t="s">
        <v>275</v>
      </c>
      <c r="I314" s="101" t="s">
        <v>1359</v>
      </c>
      <c r="J314" s="103" t="s">
        <v>277</v>
      </c>
    </row>
    <row r="315" spans="1:10" x14ac:dyDescent="0.15">
      <c r="A315" s="101" t="s">
        <v>1517</v>
      </c>
      <c r="B315" s="101" t="s">
        <v>491</v>
      </c>
      <c r="C315" s="65" t="s">
        <v>1355</v>
      </c>
      <c r="D315" s="102" t="s">
        <v>1518</v>
      </c>
      <c r="E315" s="102" t="s">
        <v>1484</v>
      </c>
      <c r="F315" s="102" t="s">
        <v>1485</v>
      </c>
      <c r="G315" s="101" t="s">
        <v>275</v>
      </c>
      <c r="H315" s="101" t="s">
        <v>275</v>
      </c>
      <c r="I315" s="101" t="s">
        <v>1387</v>
      </c>
      <c r="J315" s="103" t="s">
        <v>277</v>
      </c>
    </row>
    <row r="316" spans="1:10" x14ac:dyDescent="0.15">
      <c r="A316" s="101" t="s">
        <v>1519</v>
      </c>
      <c r="B316" s="101" t="s">
        <v>533</v>
      </c>
      <c r="C316" s="65" t="s">
        <v>1355</v>
      </c>
      <c r="D316" s="102" t="s">
        <v>1520</v>
      </c>
      <c r="E316" s="102" t="s">
        <v>1521</v>
      </c>
      <c r="F316" s="102" t="s">
        <v>1522</v>
      </c>
      <c r="G316" s="101" t="s">
        <v>275</v>
      </c>
      <c r="H316" s="101" t="s">
        <v>275</v>
      </c>
      <c r="I316" s="101" t="s">
        <v>1359</v>
      </c>
      <c r="J316" s="103" t="s">
        <v>277</v>
      </c>
    </row>
    <row r="317" spans="1:10" x14ac:dyDescent="0.15">
      <c r="A317" s="101" t="s">
        <v>1523</v>
      </c>
      <c r="B317" s="101" t="s">
        <v>270</v>
      </c>
      <c r="C317" s="65" t="s">
        <v>1355</v>
      </c>
      <c r="D317" s="102" t="s">
        <v>1524</v>
      </c>
      <c r="E317" s="102" t="s">
        <v>1525</v>
      </c>
      <c r="F317" s="102" t="s">
        <v>289</v>
      </c>
      <c r="G317" s="101" t="s">
        <v>275</v>
      </c>
      <c r="H317" s="101" t="s">
        <v>275</v>
      </c>
      <c r="I317" s="101" t="s">
        <v>1373</v>
      </c>
      <c r="J317" s="103" t="s">
        <v>277</v>
      </c>
    </row>
    <row r="318" spans="1:10" x14ac:dyDescent="0.15">
      <c r="A318" s="101" t="s">
        <v>1526</v>
      </c>
      <c r="B318" s="101" t="s">
        <v>270</v>
      </c>
      <c r="C318" s="65" t="s">
        <v>1527</v>
      </c>
      <c r="D318" s="102" t="s">
        <v>1528</v>
      </c>
      <c r="E318" s="102" t="s">
        <v>1142</v>
      </c>
      <c r="F318" s="102" t="s">
        <v>409</v>
      </c>
      <c r="G318" s="101" t="s">
        <v>275</v>
      </c>
      <c r="H318" s="101" t="s">
        <v>275</v>
      </c>
      <c r="I318" s="101"/>
      <c r="J318" s="103" t="s">
        <v>277</v>
      </c>
    </row>
    <row r="319" spans="1:10" x14ac:dyDescent="0.15">
      <c r="A319" s="101" t="s">
        <v>1529</v>
      </c>
      <c r="B319" s="101" t="s">
        <v>270</v>
      </c>
      <c r="C319" s="65" t="s">
        <v>1527</v>
      </c>
      <c r="D319" s="102" t="s">
        <v>1530</v>
      </c>
      <c r="E319" s="102" t="s">
        <v>1531</v>
      </c>
      <c r="F319" s="102" t="s">
        <v>397</v>
      </c>
      <c r="G319" s="101" t="s">
        <v>275</v>
      </c>
      <c r="H319" s="101" t="s">
        <v>275</v>
      </c>
      <c r="I319" s="101"/>
      <c r="J319" s="103" t="s">
        <v>277</v>
      </c>
    </row>
    <row r="320" spans="1:10" x14ac:dyDescent="0.15">
      <c r="A320" s="101" t="s">
        <v>1532</v>
      </c>
      <c r="B320" s="101" t="s">
        <v>1379</v>
      </c>
      <c r="C320" s="65" t="s">
        <v>1527</v>
      </c>
      <c r="D320" s="102" t="s">
        <v>1533</v>
      </c>
      <c r="E320" s="102" t="s">
        <v>1381</v>
      </c>
      <c r="F320" s="102" t="s">
        <v>1534</v>
      </c>
      <c r="G320" s="101" t="s">
        <v>275</v>
      </c>
      <c r="H320" s="101" t="s">
        <v>275</v>
      </c>
      <c r="I320" s="101"/>
      <c r="J320" s="103" t="s">
        <v>277</v>
      </c>
    </row>
    <row r="321" spans="1:10" x14ac:dyDescent="0.15">
      <c r="A321" s="101" t="s">
        <v>1535</v>
      </c>
      <c r="B321" s="101" t="s">
        <v>491</v>
      </c>
      <c r="C321" s="65" t="s">
        <v>1527</v>
      </c>
      <c r="D321" s="102" t="s">
        <v>1536</v>
      </c>
      <c r="E321" s="102" t="s">
        <v>1537</v>
      </c>
      <c r="F321" s="102" t="s">
        <v>1538</v>
      </c>
      <c r="G321" s="101" t="s">
        <v>275</v>
      </c>
      <c r="H321" s="101" t="s">
        <v>275</v>
      </c>
      <c r="I321" s="101"/>
      <c r="J321" s="103" t="s">
        <v>277</v>
      </c>
    </row>
    <row r="322" spans="1:10" x14ac:dyDescent="0.15">
      <c r="A322" s="101" t="s">
        <v>1539</v>
      </c>
      <c r="B322" s="101" t="s">
        <v>270</v>
      </c>
      <c r="C322" s="65" t="s">
        <v>1527</v>
      </c>
      <c r="D322" s="102" t="s">
        <v>1540</v>
      </c>
      <c r="E322" s="102" t="s">
        <v>1541</v>
      </c>
      <c r="F322" s="102" t="s">
        <v>289</v>
      </c>
      <c r="G322" s="101" t="s">
        <v>275</v>
      </c>
      <c r="H322" s="101" t="s">
        <v>275</v>
      </c>
      <c r="I322" s="101"/>
      <c r="J322" s="103" t="s">
        <v>277</v>
      </c>
    </row>
    <row r="323" spans="1:10" x14ac:dyDescent="0.15">
      <c r="A323" s="101" t="s">
        <v>1542</v>
      </c>
      <c r="B323" s="101" t="s">
        <v>653</v>
      </c>
      <c r="C323" s="65" t="s">
        <v>1527</v>
      </c>
      <c r="D323" s="102" t="s">
        <v>1543</v>
      </c>
      <c r="E323" s="102" t="s">
        <v>1544</v>
      </c>
      <c r="F323" s="102" t="s">
        <v>1545</v>
      </c>
      <c r="G323" s="101" t="s">
        <v>275</v>
      </c>
      <c r="H323" s="101" t="s">
        <v>275</v>
      </c>
      <c r="I323" s="101"/>
      <c r="J323" s="103" t="s">
        <v>277</v>
      </c>
    </row>
    <row r="324" spans="1:10" x14ac:dyDescent="0.15">
      <c r="A324" s="101" t="s">
        <v>1546</v>
      </c>
      <c r="B324" s="101" t="s">
        <v>533</v>
      </c>
      <c r="C324" s="65" t="s">
        <v>1527</v>
      </c>
      <c r="D324" s="102" t="s">
        <v>1547</v>
      </c>
      <c r="E324" s="102" t="s">
        <v>1548</v>
      </c>
      <c r="F324" s="102" t="s">
        <v>1549</v>
      </c>
      <c r="G324" s="101" t="s">
        <v>275</v>
      </c>
      <c r="H324" s="101" t="s">
        <v>275</v>
      </c>
      <c r="I324" s="101"/>
      <c r="J324" s="103" t="s">
        <v>277</v>
      </c>
    </row>
    <row r="325" spans="1:10" x14ac:dyDescent="0.15">
      <c r="A325" s="101" t="s">
        <v>1550</v>
      </c>
      <c r="B325" s="101" t="s">
        <v>883</v>
      </c>
      <c r="C325" s="65" t="s">
        <v>1527</v>
      </c>
      <c r="D325" s="102" t="s">
        <v>1551</v>
      </c>
      <c r="E325" s="102" t="s">
        <v>1552</v>
      </c>
      <c r="F325" s="102" t="s">
        <v>899</v>
      </c>
      <c r="G325" s="101" t="s">
        <v>275</v>
      </c>
      <c r="H325" s="101" t="s">
        <v>275</v>
      </c>
      <c r="I325" s="101"/>
      <c r="J325" s="103" t="s">
        <v>277</v>
      </c>
    </row>
    <row r="326" spans="1:10" x14ac:dyDescent="0.15">
      <c r="A326" s="101" t="s">
        <v>1553</v>
      </c>
      <c r="B326" s="101" t="s">
        <v>270</v>
      </c>
      <c r="C326" s="65" t="s">
        <v>1527</v>
      </c>
      <c r="D326" s="102" t="s">
        <v>1554</v>
      </c>
      <c r="E326" s="102" t="s">
        <v>1555</v>
      </c>
      <c r="F326" s="102" t="s">
        <v>1556</v>
      </c>
      <c r="G326" s="101" t="s">
        <v>275</v>
      </c>
      <c r="H326" s="101" t="s">
        <v>275</v>
      </c>
      <c r="I326" s="101"/>
      <c r="J326" s="103" t="s">
        <v>277</v>
      </c>
    </row>
    <row r="327" spans="1:10" x14ac:dyDescent="0.15">
      <c r="A327" s="101" t="s">
        <v>1557</v>
      </c>
      <c r="B327" s="101" t="s">
        <v>623</v>
      </c>
      <c r="C327" s="65" t="s">
        <v>1527</v>
      </c>
      <c r="D327" s="102" t="s">
        <v>1558</v>
      </c>
      <c r="E327" s="102" t="s">
        <v>1559</v>
      </c>
      <c r="F327" s="102" t="s">
        <v>1349</v>
      </c>
      <c r="G327" s="101" t="s">
        <v>275</v>
      </c>
      <c r="H327" s="101" t="s">
        <v>275</v>
      </c>
      <c r="I327" s="101"/>
      <c r="J327" s="103" t="s">
        <v>277</v>
      </c>
    </row>
    <row r="328" spans="1:10" x14ac:dyDescent="0.15">
      <c r="A328" s="101" t="s">
        <v>1560</v>
      </c>
      <c r="B328" s="101" t="s">
        <v>533</v>
      </c>
      <c r="C328" s="65" t="s">
        <v>1527</v>
      </c>
      <c r="D328" s="102" t="s">
        <v>1561</v>
      </c>
      <c r="E328" s="102" t="s">
        <v>1562</v>
      </c>
      <c r="F328" s="102" t="s">
        <v>1563</v>
      </c>
      <c r="G328" s="101" t="s">
        <v>275</v>
      </c>
      <c r="H328" s="101" t="s">
        <v>275</v>
      </c>
      <c r="I328" s="101"/>
      <c r="J328" s="103" t="s">
        <v>277</v>
      </c>
    </row>
    <row r="329" spans="1:10" x14ac:dyDescent="0.15">
      <c r="A329" s="97"/>
      <c r="B329" s="97"/>
      <c r="C329" s="95"/>
      <c r="D329" s="98"/>
      <c r="E329" s="98"/>
      <c r="F329" s="98"/>
      <c r="G329" s="97"/>
      <c r="H329" s="97"/>
      <c r="I329" s="97"/>
      <c r="J329" s="99"/>
    </row>
    <row r="330" spans="1:10" x14ac:dyDescent="0.15">
      <c r="A330" s="97"/>
      <c r="B330" s="97"/>
      <c r="C330" s="95"/>
      <c r="D330" s="98"/>
      <c r="E330" s="98"/>
      <c r="F330" s="98"/>
      <c r="G330" s="97"/>
      <c r="H330" s="97"/>
      <c r="I330" s="97"/>
      <c r="J330" s="99"/>
    </row>
    <row r="331" spans="1:10" x14ac:dyDescent="0.15">
      <c r="A331" s="97"/>
      <c r="B331" s="97"/>
      <c r="C331" s="95"/>
      <c r="D331" s="98"/>
      <c r="E331" s="98"/>
      <c r="F331" s="98"/>
      <c r="G331" s="97"/>
      <c r="H331" s="97"/>
      <c r="I331" s="97"/>
      <c r="J331" s="99"/>
    </row>
    <row r="332" spans="1:10" x14ac:dyDescent="0.15">
      <c r="A332" s="97"/>
      <c r="B332" s="97"/>
      <c r="C332" s="95"/>
      <c r="D332" s="98"/>
      <c r="E332" s="98"/>
      <c r="F332" s="98"/>
      <c r="G332" s="97"/>
      <c r="H332" s="97"/>
      <c r="I332" s="97"/>
      <c r="J332" s="99"/>
    </row>
    <row r="333" spans="1:10" x14ac:dyDescent="0.15">
      <c r="A333" s="97"/>
      <c r="B333" s="97"/>
      <c r="C333" s="95"/>
      <c r="D333" s="98"/>
      <c r="E333" s="98"/>
      <c r="F333" s="98"/>
      <c r="G333" s="97"/>
      <c r="H333" s="97"/>
      <c r="I333" s="97"/>
      <c r="J333" s="99"/>
    </row>
    <row r="334" spans="1:10" x14ac:dyDescent="0.15">
      <c r="A334" s="97"/>
      <c r="B334" s="97"/>
      <c r="C334" s="95"/>
      <c r="D334" s="98"/>
      <c r="E334" s="98"/>
      <c r="F334" s="98"/>
      <c r="G334" s="97"/>
      <c r="H334" s="97"/>
      <c r="I334" s="97"/>
      <c r="J334" s="99"/>
    </row>
    <row r="335" spans="1:10" x14ac:dyDescent="0.15">
      <c r="A335" s="97"/>
      <c r="B335" s="97"/>
      <c r="C335" s="95"/>
      <c r="D335" s="98"/>
      <c r="E335" s="98"/>
      <c r="F335" s="98"/>
      <c r="G335" s="97"/>
      <c r="H335" s="97"/>
      <c r="I335" s="97"/>
      <c r="J335" s="99"/>
    </row>
    <row r="336" spans="1:10" x14ac:dyDescent="0.15">
      <c r="A336" s="97"/>
      <c r="B336" s="97"/>
      <c r="C336" s="95"/>
      <c r="D336" s="98"/>
      <c r="E336" s="98"/>
      <c r="F336" s="98"/>
      <c r="G336" s="97"/>
      <c r="H336" s="97"/>
      <c r="I336" s="97"/>
      <c r="J336" s="99"/>
    </row>
    <row r="337" spans="1:10" x14ac:dyDescent="0.15">
      <c r="A337" s="97"/>
      <c r="B337" s="97"/>
      <c r="C337" s="95"/>
      <c r="D337" s="98"/>
      <c r="E337" s="98"/>
      <c r="F337" s="98"/>
      <c r="G337" s="97"/>
      <c r="H337" s="97"/>
      <c r="I337" s="97"/>
      <c r="J337" s="99"/>
    </row>
    <row r="338" spans="1:10" x14ac:dyDescent="0.15">
      <c r="A338" s="97"/>
      <c r="B338" s="97"/>
      <c r="C338" s="95"/>
      <c r="D338" s="98"/>
      <c r="E338" s="98"/>
      <c r="F338" s="98"/>
      <c r="G338" s="97"/>
      <c r="H338" s="97"/>
      <c r="I338" s="97"/>
      <c r="J338" s="99"/>
    </row>
    <row r="339" spans="1:10" x14ac:dyDescent="0.15">
      <c r="A339" s="97"/>
      <c r="B339" s="97"/>
      <c r="C339" s="95"/>
      <c r="D339" s="98"/>
      <c r="E339" s="98"/>
      <c r="F339" s="98"/>
      <c r="G339" s="97"/>
      <c r="H339" s="97"/>
      <c r="I339" s="97"/>
      <c r="J339" s="99"/>
    </row>
    <row r="340" spans="1:10" x14ac:dyDescent="0.15">
      <c r="A340" s="97"/>
      <c r="B340" s="97"/>
      <c r="C340" s="95"/>
      <c r="D340" s="98"/>
      <c r="E340" s="98"/>
      <c r="F340" s="98"/>
      <c r="G340" s="97"/>
      <c r="H340" s="97"/>
      <c r="I340" s="97"/>
      <c r="J340" s="99"/>
    </row>
    <row r="341" spans="1:10" x14ac:dyDescent="0.15">
      <c r="A341" s="97"/>
      <c r="B341" s="97"/>
      <c r="C341" s="95"/>
      <c r="D341" s="98"/>
      <c r="E341" s="98"/>
      <c r="F341" s="98"/>
      <c r="G341" s="97"/>
      <c r="H341" s="97"/>
      <c r="I341" s="97"/>
      <c r="J341" s="99"/>
    </row>
    <row r="342" spans="1:10" x14ac:dyDescent="0.15">
      <c r="A342" s="97"/>
      <c r="B342" s="97"/>
      <c r="C342" s="95"/>
      <c r="D342" s="98"/>
      <c r="E342" s="98"/>
      <c r="F342" s="98"/>
      <c r="G342" s="97"/>
      <c r="H342" s="97"/>
      <c r="I342" s="97"/>
      <c r="J342" s="99"/>
    </row>
    <row r="343" spans="1:10" x14ac:dyDescent="0.15">
      <c r="A343" s="97"/>
      <c r="B343" s="97"/>
      <c r="C343" s="95"/>
      <c r="D343" s="98"/>
      <c r="E343" s="98"/>
      <c r="F343" s="98"/>
      <c r="G343" s="97"/>
      <c r="H343" s="97"/>
      <c r="I343" s="97"/>
      <c r="J343" s="99"/>
    </row>
    <row r="344" spans="1:10" x14ac:dyDescent="0.15">
      <c r="A344" s="97"/>
      <c r="B344" s="97"/>
      <c r="C344" s="95"/>
      <c r="D344" s="98"/>
      <c r="E344" s="98"/>
      <c r="F344" s="98"/>
      <c r="G344" s="97"/>
      <c r="H344" s="97"/>
      <c r="I344" s="97"/>
      <c r="J344" s="99"/>
    </row>
    <row r="345" spans="1:10" x14ac:dyDescent="0.15">
      <c r="A345" s="97"/>
      <c r="B345" s="97"/>
      <c r="C345" s="95"/>
      <c r="D345" s="98"/>
      <c r="E345" s="98"/>
      <c r="F345" s="98"/>
      <c r="G345" s="97"/>
      <c r="H345" s="97"/>
      <c r="I345" s="97"/>
      <c r="J345" s="99"/>
    </row>
    <row r="346" spans="1:10" x14ac:dyDescent="0.15">
      <c r="A346" s="97"/>
      <c r="B346" s="97"/>
      <c r="C346" s="95"/>
      <c r="D346" s="98"/>
      <c r="E346" s="98"/>
      <c r="F346" s="98"/>
      <c r="G346" s="97"/>
      <c r="H346" s="97"/>
      <c r="I346" s="97"/>
      <c r="J346" s="99"/>
    </row>
    <row r="347" spans="1:10" x14ac:dyDescent="0.15">
      <c r="A347" s="97"/>
      <c r="B347" s="97"/>
      <c r="C347" s="95"/>
      <c r="D347" s="98"/>
      <c r="E347" s="98"/>
      <c r="F347" s="98"/>
      <c r="G347" s="97"/>
      <c r="H347" s="97"/>
      <c r="I347" s="97"/>
      <c r="J347" s="99"/>
    </row>
    <row r="348" spans="1:10" x14ac:dyDescent="0.15">
      <c r="A348" s="97"/>
      <c r="B348" s="97"/>
      <c r="C348" s="95"/>
      <c r="D348" s="98"/>
      <c r="E348" s="98"/>
      <c r="F348" s="98"/>
      <c r="G348" s="97"/>
      <c r="H348" s="97"/>
      <c r="I348" s="97"/>
      <c r="J348" s="99"/>
    </row>
    <row r="349" spans="1:10" x14ac:dyDescent="0.15">
      <c r="A349" s="97"/>
      <c r="B349" s="97"/>
      <c r="C349" s="95"/>
      <c r="D349" s="98"/>
      <c r="E349" s="98"/>
      <c r="F349" s="98"/>
      <c r="G349" s="97"/>
      <c r="H349" s="97"/>
      <c r="I349" s="97"/>
      <c r="J349" s="99"/>
    </row>
    <row r="350" spans="1:10" x14ac:dyDescent="0.15">
      <c r="A350" s="97"/>
      <c r="B350" s="97"/>
      <c r="C350" s="95"/>
      <c r="D350" s="98"/>
      <c r="E350" s="98"/>
      <c r="F350" s="98"/>
      <c r="G350" s="97"/>
      <c r="H350" s="97"/>
      <c r="I350" s="97"/>
      <c r="J350" s="99"/>
    </row>
    <row r="351" spans="1:10" x14ac:dyDescent="0.15">
      <c r="A351" s="97"/>
      <c r="B351" s="97"/>
      <c r="C351" s="95"/>
      <c r="D351" s="98"/>
      <c r="E351" s="98"/>
      <c r="F351" s="98"/>
      <c r="G351" s="97"/>
      <c r="H351" s="97"/>
      <c r="I351" s="97"/>
      <c r="J351" s="99"/>
    </row>
    <row r="352" spans="1:10" x14ac:dyDescent="0.15">
      <c r="A352" s="97"/>
      <c r="B352" s="97"/>
      <c r="C352" s="95"/>
      <c r="D352" s="98"/>
      <c r="E352" s="98"/>
      <c r="F352" s="98"/>
      <c r="G352" s="97"/>
      <c r="H352" s="97"/>
      <c r="I352" s="97"/>
      <c r="J352" s="99"/>
    </row>
    <row r="353" spans="1:10" x14ac:dyDescent="0.15">
      <c r="A353" s="97"/>
      <c r="B353" s="97"/>
      <c r="C353" s="95"/>
      <c r="D353" s="98"/>
      <c r="E353" s="98"/>
      <c r="F353" s="98"/>
      <c r="G353" s="97"/>
      <c r="H353" s="97"/>
      <c r="I353" s="97"/>
      <c r="J353" s="99"/>
    </row>
    <row r="354" spans="1:10" x14ac:dyDescent="0.15">
      <c r="A354" s="97"/>
      <c r="B354" s="97"/>
      <c r="C354" s="95"/>
      <c r="D354" s="98"/>
      <c r="E354" s="98"/>
      <c r="F354" s="98"/>
      <c r="G354" s="97"/>
      <c r="H354" s="97"/>
      <c r="I354" s="97"/>
      <c r="J354" s="99"/>
    </row>
    <row r="355" spans="1:10" x14ac:dyDescent="0.15">
      <c r="A355" s="97"/>
      <c r="B355" s="97"/>
      <c r="C355" s="95"/>
      <c r="D355" s="98"/>
      <c r="E355" s="98"/>
      <c r="F355" s="98"/>
      <c r="G355" s="97"/>
      <c r="H355" s="97"/>
      <c r="I355" s="97"/>
      <c r="J355" s="99"/>
    </row>
    <row r="356" spans="1:10" x14ac:dyDescent="0.15">
      <c r="A356" s="97"/>
      <c r="B356" s="97"/>
      <c r="C356" s="95"/>
      <c r="D356" s="98"/>
      <c r="E356" s="98"/>
      <c r="F356" s="98"/>
      <c r="G356" s="97"/>
      <c r="H356" s="97"/>
      <c r="I356" s="97"/>
      <c r="J356" s="99"/>
    </row>
    <row r="357" spans="1:10" x14ac:dyDescent="0.15">
      <c r="A357" s="97"/>
      <c r="B357" s="97"/>
      <c r="C357" s="95"/>
      <c r="D357" s="98"/>
      <c r="E357" s="98"/>
      <c r="F357" s="98"/>
      <c r="G357" s="97"/>
      <c r="H357" s="97"/>
      <c r="I357" s="97"/>
      <c r="J357" s="99"/>
    </row>
    <row r="358" spans="1:10" x14ac:dyDescent="0.15">
      <c r="A358" s="97"/>
      <c r="B358" s="97"/>
      <c r="C358" s="95"/>
      <c r="D358" s="98"/>
      <c r="E358" s="98"/>
      <c r="F358" s="98"/>
      <c r="G358" s="97"/>
      <c r="H358" s="97"/>
      <c r="I358" s="97"/>
      <c r="J358" s="99"/>
    </row>
    <row r="359" spans="1:10" x14ac:dyDescent="0.15">
      <c r="A359" s="97"/>
      <c r="B359" s="97"/>
      <c r="C359" s="95"/>
      <c r="D359" s="98"/>
      <c r="E359" s="98"/>
      <c r="F359" s="98"/>
      <c r="G359" s="97"/>
      <c r="H359" s="97"/>
      <c r="I359" s="97"/>
      <c r="J359" s="99"/>
    </row>
    <row r="360" spans="1:10" x14ac:dyDescent="0.15">
      <c r="A360" s="97"/>
      <c r="B360" s="97"/>
      <c r="C360" s="95"/>
      <c r="D360" s="98"/>
      <c r="E360" s="98"/>
      <c r="F360" s="98"/>
      <c r="G360" s="97"/>
      <c r="H360" s="97"/>
      <c r="I360" s="97"/>
      <c r="J360" s="99"/>
    </row>
    <row r="361" spans="1:10" x14ac:dyDescent="0.15">
      <c r="A361" s="97"/>
      <c r="B361" s="97"/>
      <c r="C361" s="95"/>
      <c r="D361" s="98"/>
      <c r="E361" s="98"/>
      <c r="F361" s="98"/>
      <c r="G361" s="97"/>
      <c r="H361" s="97"/>
      <c r="I361" s="97"/>
      <c r="J361" s="99"/>
    </row>
    <row r="362" spans="1:10" x14ac:dyDescent="0.15">
      <c r="A362" s="97"/>
      <c r="B362" s="97"/>
      <c r="C362" s="95"/>
      <c r="D362" s="98"/>
      <c r="E362" s="98"/>
      <c r="F362" s="98"/>
      <c r="G362" s="97"/>
      <c r="H362" s="97"/>
      <c r="I362" s="97"/>
      <c r="J362" s="99"/>
    </row>
    <row r="363" spans="1:10" x14ac:dyDescent="0.15">
      <c r="A363" s="97"/>
      <c r="B363" s="97"/>
      <c r="C363" s="95"/>
      <c r="D363" s="98"/>
      <c r="E363" s="98"/>
      <c r="F363" s="98"/>
      <c r="G363" s="97"/>
      <c r="H363" s="97"/>
      <c r="I363" s="97"/>
      <c r="J363" s="99"/>
    </row>
    <row r="364" spans="1:10" x14ac:dyDescent="0.15">
      <c r="A364" s="97"/>
      <c r="B364" s="97"/>
      <c r="C364" s="95"/>
      <c r="D364" s="98"/>
      <c r="E364" s="98"/>
      <c r="F364" s="98"/>
      <c r="G364" s="97"/>
      <c r="H364" s="97"/>
      <c r="I364" s="97"/>
      <c r="J364" s="99"/>
    </row>
    <row r="365" spans="1:10" x14ac:dyDescent="0.15">
      <c r="A365" s="97"/>
      <c r="B365" s="97"/>
      <c r="C365" s="95"/>
      <c r="D365" s="98"/>
      <c r="E365" s="98"/>
      <c r="F365" s="98"/>
      <c r="G365" s="97"/>
      <c r="H365" s="97"/>
      <c r="I365" s="97"/>
      <c r="J365" s="99"/>
    </row>
    <row r="366" spans="1:10" x14ac:dyDescent="0.15">
      <c r="A366" s="97"/>
      <c r="B366" s="97"/>
      <c r="C366" s="95"/>
      <c r="D366" s="98"/>
      <c r="E366" s="98"/>
      <c r="F366" s="98"/>
      <c r="G366" s="97"/>
      <c r="H366" s="97"/>
      <c r="I366" s="97"/>
      <c r="J366" s="99"/>
    </row>
    <row r="367" spans="1:10" x14ac:dyDescent="0.15">
      <c r="A367" s="97"/>
      <c r="B367" s="97"/>
      <c r="C367" s="95"/>
      <c r="D367" s="98"/>
      <c r="E367" s="98"/>
      <c r="F367" s="98"/>
      <c r="G367" s="97"/>
      <c r="H367" s="97"/>
      <c r="I367" s="97"/>
      <c r="J367" s="99"/>
    </row>
    <row r="368" spans="1:10" x14ac:dyDescent="0.15">
      <c r="A368" s="97"/>
      <c r="B368" s="97"/>
      <c r="C368" s="95"/>
      <c r="D368" s="98"/>
      <c r="E368" s="98"/>
      <c r="F368" s="98"/>
      <c r="G368" s="97"/>
      <c r="H368" s="97"/>
      <c r="I368" s="97"/>
      <c r="J368" s="99"/>
    </row>
    <row r="369" spans="1:10" x14ac:dyDescent="0.15">
      <c r="A369" s="97"/>
      <c r="B369" s="97"/>
      <c r="C369" s="95"/>
      <c r="D369" s="98"/>
      <c r="E369" s="98"/>
      <c r="F369" s="98"/>
      <c r="G369" s="97"/>
      <c r="H369" s="97"/>
      <c r="I369" s="97"/>
      <c r="J369" s="99"/>
    </row>
    <row r="370" spans="1:10" x14ac:dyDescent="0.15">
      <c r="A370" s="97"/>
      <c r="B370" s="97"/>
      <c r="C370" s="95"/>
      <c r="D370" s="98"/>
      <c r="E370" s="98"/>
      <c r="F370" s="98"/>
      <c r="G370" s="97"/>
      <c r="H370" s="97"/>
      <c r="I370" s="97"/>
      <c r="J370" s="99"/>
    </row>
    <row r="371" spans="1:10" x14ac:dyDescent="0.15">
      <c r="A371" s="97"/>
      <c r="B371" s="97"/>
      <c r="C371" s="95"/>
      <c r="D371" s="98"/>
      <c r="E371" s="98"/>
      <c r="F371" s="98"/>
      <c r="G371" s="97"/>
      <c r="H371" s="97"/>
      <c r="I371" s="97"/>
      <c r="J371" s="99"/>
    </row>
    <row r="372" spans="1:10" x14ac:dyDescent="0.15">
      <c r="A372" s="97"/>
      <c r="B372" s="97"/>
      <c r="C372" s="95"/>
      <c r="D372" s="98"/>
      <c r="E372" s="98"/>
      <c r="F372" s="98"/>
      <c r="G372" s="97"/>
      <c r="H372" s="97"/>
      <c r="I372" s="97"/>
      <c r="J372" s="99"/>
    </row>
    <row r="373" spans="1:10" x14ac:dyDescent="0.15">
      <c r="A373" s="97"/>
      <c r="B373" s="97"/>
      <c r="C373" s="95"/>
      <c r="D373" s="98"/>
      <c r="E373" s="98"/>
      <c r="F373" s="98"/>
      <c r="G373" s="97"/>
      <c r="H373" s="97"/>
      <c r="I373" s="97"/>
      <c r="J373" s="99"/>
    </row>
    <row r="374" spans="1:10" x14ac:dyDescent="0.15">
      <c r="A374" s="97"/>
      <c r="B374" s="97"/>
      <c r="C374" s="95"/>
      <c r="D374" s="98"/>
      <c r="E374" s="98"/>
      <c r="F374" s="98"/>
      <c r="G374" s="97"/>
      <c r="H374" s="97"/>
      <c r="I374" s="97"/>
      <c r="J374" s="99"/>
    </row>
    <row r="375" spans="1:10" x14ac:dyDescent="0.15">
      <c r="A375" s="97"/>
      <c r="B375" s="97"/>
      <c r="C375" s="95"/>
      <c r="D375" s="98"/>
      <c r="E375" s="98"/>
      <c r="F375" s="98"/>
      <c r="G375" s="97"/>
      <c r="H375" s="97"/>
      <c r="I375" s="97"/>
      <c r="J375" s="99"/>
    </row>
    <row r="376" spans="1:10" x14ac:dyDescent="0.15">
      <c r="A376" s="97"/>
      <c r="B376" s="97"/>
      <c r="C376" s="95"/>
      <c r="D376" s="98"/>
      <c r="E376" s="98"/>
      <c r="F376" s="98"/>
      <c r="G376" s="97"/>
      <c r="H376" s="97"/>
      <c r="I376" s="97"/>
      <c r="J376" s="99"/>
    </row>
    <row r="377" spans="1:10" x14ac:dyDescent="0.15">
      <c r="A377" s="97"/>
      <c r="B377" s="97"/>
      <c r="C377" s="95"/>
      <c r="D377" s="98"/>
      <c r="E377" s="98"/>
      <c r="F377" s="98"/>
      <c r="G377" s="97"/>
      <c r="H377" s="97"/>
      <c r="I377" s="97"/>
      <c r="J377" s="99"/>
    </row>
    <row r="378" spans="1:10" x14ac:dyDescent="0.15">
      <c r="A378" s="97"/>
      <c r="B378" s="97"/>
      <c r="C378" s="95"/>
      <c r="D378" s="98"/>
      <c r="E378" s="98"/>
      <c r="F378" s="98"/>
      <c r="G378" s="97"/>
      <c r="H378" s="97"/>
      <c r="I378" s="97"/>
      <c r="J378" s="99"/>
    </row>
    <row r="379" spans="1:10" x14ac:dyDescent="0.15">
      <c r="A379" s="97"/>
      <c r="B379" s="97"/>
      <c r="C379" s="95"/>
      <c r="D379" s="98"/>
      <c r="E379" s="98"/>
      <c r="F379" s="98"/>
      <c r="G379" s="97"/>
      <c r="H379" s="97"/>
      <c r="I379" s="97"/>
      <c r="J379" s="99"/>
    </row>
    <row r="380" spans="1:10" x14ac:dyDescent="0.15">
      <c r="A380" s="97"/>
      <c r="B380" s="97"/>
      <c r="C380" s="95"/>
      <c r="D380" s="98"/>
      <c r="E380" s="98"/>
      <c r="F380" s="98"/>
      <c r="G380" s="97"/>
      <c r="H380" s="97"/>
      <c r="I380" s="97"/>
      <c r="J380" s="99"/>
    </row>
    <row r="381" spans="1:10" x14ac:dyDescent="0.15">
      <c r="A381" s="97"/>
      <c r="B381" s="97"/>
      <c r="C381" s="95"/>
      <c r="D381" s="98"/>
      <c r="E381" s="98"/>
      <c r="F381" s="98"/>
      <c r="G381" s="97"/>
      <c r="H381" s="97"/>
      <c r="I381" s="97"/>
      <c r="J381" s="99"/>
    </row>
    <row r="382" spans="1:10" x14ac:dyDescent="0.15">
      <c r="A382" s="97"/>
      <c r="B382" s="97"/>
      <c r="C382" s="95"/>
      <c r="D382" s="98"/>
      <c r="E382" s="98"/>
      <c r="F382" s="98"/>
      <c r="G382" s="97"/>
      <c r="H382" s="97"/>
      <c r="I382" s="97"/>
      <c r="J382" s="99"/>
    </row>
    <row r="383" spans="1:10" x14ac:dyDescent="0.15">
      <c r="A383" s="97"/>
      <c r="B383" s="97"/>
      <c r="C383" s="95"/>
      <c r="D383" s="98"/>
      <c r="E383" s="98"/>
      <c r="F383" s="98"/>
      <c r="G383" s="97"/>
      <c r="H383" s="97"/>
      <c r="I383" s="97"/>
      <c r="J383" s="99"/>
    </row>
    <row r="384" spans="1:10" x14ac:dyDescent="0.15">
      <c r="A384" s="97"/>
      <c r="B384" s="97"/>
      <c r="C384" s="95"/>
      <c r="D384" s="98"/>
      <c r="E384" s="98"/>
      <c r="F384" s="98"/>
      <c r="G384" s="97"/>
      <c r="H384" s="97"/>
      <c r="I384" s="97"/>
      <c r="J384" s="99"/>
    </row>
    <row r="385" spans="1:10" x14ac:dyDescent="0.15">
      <c r="A385" s="97"/>
      <c r="B385" s="97"/>
      <c r="C385" s="95"/>
      <c r="D385" s="98"/>
      <c r="E385" s="98"/>
      <c r="F385" s="98"/>
      <c r="G385" s="97"/>
      <c r="H385" s="97"/>
      <c r="I385" s="97"/>
      <c r="J385" s="99"/>
    </row>
    <row r="386" spans="1:10" x14ac:dyDescent="0.15">
      <c r="A386" s="97"/>
      <c r="B386" s="97"/>
      <c r="C386" s="95"/>
      <c r="D386" s="98"/>
      <c r="E386" s="98"/>
      <c r="F386" s="98"/>
      <c r="G386" s="97"/>
      <c r="H386" s="97"/>
      <c r="I386" s="97"/>
      <c r="J386" s="99"/>
    </row>
    <row r="387" spans="1:10" x14ac:dyDescent="0.15">
      <c r="A387" s="97"/>
      <c r="B387" s="97"/>
      <c r="C387" s="95"/>
      <c r="D387" s="98"/>
      <c r="E387" s="98"/>
      <c r="F387" s="98"/>
      <c r="G387" s="97"/>
      <c r="H387" s="97"/>
      <c r="I387" s="97"/>
      <c r="J387" s="99"/>
    </row>
    <row r="388" spans="1:10" x14ac:dyDescent="0.15">
      <c r="A388" s="97"/>
      <c r="B388" s="97"/>
      <c r="C388" s="95"/>
      <c r="D388" s="98"/>
      <c r="E388" s="98"/>
      <c r="F388" s="98"/>
      <c r="G388" s="97"/>
      <c r="H388" s="97"/>
      <c r="I388" s="97"/>
      <c r="J388" s="99"/>
    </row>
    <row r="389" spans="1:10" x14ac:dyDescent="0.15">
      <c r="A389" s="97"/>
      <c r="B389" s="97"/>
      <c r="C389" s="95"/>
      <c r="D389" s="98"/>
      <c r="E389" s="98"/>
      <c r="F389" s="98"/>
      <c r="G389" s="97"/>
      <c r="H389" s="97"/>
      <c r="I389" s="97"/>
      <c r="J389" s="99"/>
    </row>
    <row r="390" spans="1:10" x14ac:dyDescent="0.15">
      <c r="A390" s="97"/>
      <c r="B390" s="97"/>
      <c r="C390" s="95"/>
      <c r="D390" s="98"/>
      <c r="E390" s="98"/>
      <c r="F390" s="98"/>
      <c r="G390" s="97"/>
      <c r="H390" s="97"/>
      <c r="I390" s="97"/>
      <c r="J390" s="99"/>
    </row>
    <row r="391" spans="1:10" x14ac:dyDescent="0.15">
      <c r="A391" s="97"/>
      <c r="B391" s="97"/>
      <c r="C391" s="95"/>
      <c r="D391" s="98"/>
      <c r="E391" s="98"/>
      <c r="F391" s="98"/>
      <c r="G391" s="97"/>
      <c r="H391" s="97"/>
      <c r="I391" s="97"/>
      <c r="J391" s="99"/>
    </row>
    <row r="392" spans="1:10" x14ac:dyDescent="0.15">
      <c r="A392" s="97"/>
      <c r="B392" s="97"/>
      <c r="C392" s="95"/>
      <c r="D392" s="98"/>
      <c r="E392" s="98"/>
      <c r="F392" s="98"/>
      <c r="G392" s="97"/>
      <c r="H392" s="97"/>
      <c r="I392" s="97"/>
      <c r="J392" s="99"/>
    </row>
    <row r="393" spans="1:10" x14ac:dyDescent="0.15">
      <c r="A393" s="97"/>
      <c r="B393" s="97"/>
      <c r="C393" s="95"/>
      <c r="D393" s="98"/>
      <c r="E393" s="98"/>
      <c r="F393" s="98"/>
      <c r="G393" s="97"/>
      <c r="H393" s="97"/>
      <c r="I393" s="97"/>
      <c r="J393" s="99"/>
    </row>
    <row r="394" spans="1:10" x14ac:dyDescent="0.15">
      <c r="A394" s="97"/>
      <c r="B394" s="97"/>
      <c r="C394" s="95"/>
      <c r="D394" s="98"/>
      <c r="E394" s="98"/>
      <c r="F394" s="98"/>
      <c r="G394" s="97"/>
      <c r="H394" s="97"/>
      <c r="I394" s="97"/>
      <c r="J394" s="99"/>
    </row>
    <row r="395" spans="1:10" x14ac:dyDescent="0.15">
      <c r="A395" s="97"/>
      <c r="B395" s="97"/>
      <c r="C395" s="95"/>
      <c r="D395" s="98"/>
      <c r="E395" s="98"/>
      <c r="F395" s="98"/>
      <c r="G395" s="97"/>
      <c r="H395" s="97"/>
      <c r="I395" s="97"/>
      <c r="J395" s="99"/>
    </row>
    <row r="396" spans="1:10" x14ac:dyDescent="0.15">
      <c r="A396" s="97"/>
      <c r="B396" s="97"/>
      <c r="C396" s="95"/>
      <c r="D396" s="98"/>
      <c r="E396" s="98"/>
      <c r="F396" s="98"/>
      <c r="G396" s="97"/>
      <c r="H396" s="97"/>
      <c r="I396" s="97"/>
      <c r="J396" s="99"/>
    </row>
    <row r="397" spans="1:10" x14ac:dyDescent="0.15">
      <c r="A397" s="97"/>
      <c r="B397" s="97"/>
      <c r="C397" s="95"/>
      <c r="D397" s="98"/>
      <c r="E397" s="98"/>
      <c r="F397" s="98"/>
      <c r="G397" s="97"/>
      <c r="H397" s="97"/>
      <c r="I397" s="97"/>
      <c r="J397" s="99"/>
    </row>
    <row r="398" spans="1:10" x14ac:dyDescent="0.15">
      <c r="A398" s="97"/>
      <c r="B398" s="97"/>
      <c r="C398" s="95"/>
      <c r="D398" s="98"/>
      <c r="E398" s="98"/>
      <c r="F398" s="98"/>
      <c r="G398" s="97"/>
      <c r="H398" s="97"/>
      <c r="I398" s="97"/>
      <c r="J398" s="99"/>
    </row>
    <row r="399" spans="1:10" x14ac:dyDescent="0.15">
      <c r="A399" s="97"/>
      <c r="B399" s="97"/>
      <c r="C399" s="95"/>
      <c r="D399" s="98"/>
      <c r="E399" s="98"/>
      <c r="F399" s="98"/>
      <c r="G399" s="97"/>
      <c r="H399" s="97"/>
      <c r="I399" s="97"/>
      <c r="J399" s="99"/>
    </row>
    <row r="400" spans="1:10" x14ac:dyDescent="0.15">
      <c r="A400" s="97"/>
      <c r="B400" s="97"/>
      <c r="C400" s="95"/>
      <c r="D400" s="98"/>
      <c r="E400" s="98"/>
      <c r="F400" s="98"/>
      <c r="G400" s="97"/>
      <c r="H400" s="97"/>
      <c r="I400" s="97"/>
      <c r="J400" s="99"/>
    </row>
    <row r="401" spans="1:10" x14ac:dyDescent="0.15">
      <c r="A401" s="97"/>
      <c r="B401" s="97"/>
      <c r="C401" s="95"/>
      <c r="D401" s="98"/>
      <c r="E401" s="98"/>
      <c r="F401" s="98"/>
      <c r="G401" s="97"/>
      <c r="H401" s="97"/>
      <c r="I401" s="97"/>
      <c r="J401" s="99"/>
    </row>
    <row r="402" spans="1:10" x14ac:dyDescent="0.15">
      <c r="A402" s="97"/>
      <c r="B402" s="97"/>
      <c r="C402" s="95"/>
      <c r="D402" s="98"/>
      <c r="E402" s="98"/>
      <c r="F402" s="98"/>
      <c r="G402" s="97"/>
      <c r="H402" s="97"/>
      <c r="I402" s="97"/>
      <c r="J402" s="99"/>
    </row>
    <row r="403" spans="1:10" x14ac:dyDescent="0.15">
      <c r="A403" s="97"/>
      <c r="B403" s="97"/>
      <c r="C403" s="95"/>
      <c r="D403" s="98"/>
      <c r="E403" s="98"/>
      <c r="F403" s="98"/>
      <c r="G403" s="97"/>
      <c r="H403" s="97"/>
      <c r="I403" s="97"/>
      <c r="J403" s="99"/>
    </row>
    <row r="404" spans="1:10" x14ac:dyDescent="0.15">
      <c r="A404" s="97"/>
      <c r="B404" s="97"/>
      <c r="C404" s="95"/>
      <c r="D404" s="98"/>
      <c r="E404" s="98"/>
      <c r="F404" s="98"/>
      <c r="G404" s="97"/>
      <c r="H404" s="97"/>
      <c r="I404" s="97"/>
      <c r="J404" s="99"/>
    </row>
    <row r="405" spans="1:10" x14ac:dyDescent="0.15">
      <c r="A405" s="97"/>
      <c r="B405" s="97"/>
      <c r="C405" s="95"/>
      <c r="D405" s="98"/>
      <c r="E405" s="98"/>
      <c r="F405" s="98"/>
      <c r="G405" s="97"/>
      <c r="H405" s="97"/>
      <c r="I405" s="97"/>
      <c r="J405" s="99"/>
    </row>
    <row r="406" spans="1:10" x14ac:dyDescent="0.15">
      <c r="A406" s="97"/>
      <c r="B406" s="97"/>
      <c r="C406" s="95"/>
      <c r="D406" s="98"/>
      <c r="E406" s="98"/>
      <c r="F406" s="98"/>
      <c r="G406" s="97"/>
      <c r="H406" s="97"/>
      <c r="I406" s="97"/>
      <c r="J406" s="99"/>
    </row>
    <row r="407" spans="1:10" x14ac:dyDescent="0.15">
      <c r="A407" s="97"/>
      <c r="B407" s="97"/>
      <c r="C407" s="95"/>
      <c r="D407" s="98"/>
      <c r="E407" s="98"/>
      <c r="F407" s="98"/>
      <c r="G407" s="97"/>
      <c r="H407" s="97"/>
      <c r="I407" s="97"/>
      <c r="J407" s="99"/>
    </row>
    <row r="408" spans="1:10" x14ac:dyDescent="0.15">
      <c r="A408" s="97"/>
      <c r="B408" s="97"/>
      <c r="C408" s="95"/>
      <c r="D408" s="98"/>
      <c r="E408" s="98"/>
      <c r="F408" s="98"/>
      <c r="G408" s="97"/>
      <c r="H408" s="97"/>
      <c r="I408" s="97"/>
      <c r="J408" s="99"/>
    </row>
    <row r="409" spans="1:10" x14ac:dyDescent="0.15">
      <c r="A409" s="97"/>
      <c r="B409" s="97"/>
      <c r="C409" s="95"/>
      <c r="D409" s="98"/>
      <c r="E409" s="98"/>
      <c r="F409" s="98"/>
      <c r="G409" s="97"/>
      <c r="H409" s="97"/>
      <c r="I409" s="97"/>
      <c r="J409" s="99"/>
    </row>
    <row r="410" spans="1:10" x14ac:dyDescent="0.15">
      <c r="A410" s="97"/>
      <c r="B410" s="97"/>
      <c r="C410" s="95"/>
      <c r="D410" s="98"/>
      <c r="E410" s="98"/>
      <c r="F410" s="98"/>
      <c r="G410" s="97"/>
      <c r="H410" s="97"/>
      <c r="I410" s="97"/>
      <c r="J410" s="99"/>
    </row>
    <row r="411" spans="1:10" x14ac:dyDescent="0.15">
      <c r="A411" s="97"/>
      <c r="B411" s="97"/>
      <c r="C411" s="95"/>
      <c r="D411" s="98"/>
      <c r="E411" s="98"/>
      <c r="F411" s="98"/>
      <c r="G411" s="97"/>
      <c r="H411" s="97"/>
      <c r="I411" s="97"/>
      <c r="J411" s="99"/>
    </row>
    <row r="412" spans="1:10" x14ac:dyDescent="0.15">
      <c r="A412" s="97"/>
      <c r="B412" s="97"/>
      <c r="C412" s="95"/>
      <c r="D412" s="98"/>
      <c r="E412" s="98"/>
      <c r="F412" s="98"/>
      <c r="G412" s="97"/>
      <c r="H412" s="97"/>
      <c r="I412" s="97"/>
      <c r="J412" s="99"/>
    </row>
    <row r="413" spans="1:10" x14ac:dyDescent="0.15">
      <c r="A413" s="97"/>
      <c r="B413" s="97"/>
      <c r="C413" s="95"/>
      <c r="D413" s="98"/>
      <c r="E413" s="98"/>
      <c r="F413" s="98"/>
      <c r="G413" s="97"/>
      <c r="H413" s="97"/>
      <c r="I413" s="97"/>
      <c r="J413" s="99"/>
    </row>
    <row r="414" spans="1:10" x14ac:dyDescent="0.15">
      <c r="A414" s="97"/>
      <c r="B414" s="97"/>
      <c r="C414" s="95"/>
      <c r="D414" s="98"/>
      <c r="E414" s="98"/>
      <c r="F414" s="98"/>
      <c r="G414" s="97"/>
      <c r="H414" s="97"/>
      <c r="I414" s="97"/>
      <c r="J414" s="99"/>
    </row>
    <row r="415" spans="1:10" x14ac:dyDescent="0.15">
      <c r="A415" s="97"/>
      <c r="B415" s="97"/>
      <c r="C415" s="95"/>
      <c r="D415" s="98"/>
      <c r="E415" s="98"/>
      <c r="F415" s="98"/>
      <c r="G415" s="97"/>
      <c r="H415" s="97"/>
      <c r="I415" s="97"/>
      <c r="J415" s="99"/>
    </row>
    <row r="416" spans="1:10" x14ac:dyDescent="0.15">
      <c r="A416" s="97"/>
      <c r="B416" s="97"/>
      <c r="C416" s="95"/>
      <c r="D416" s="98"/>
      <c r="E416" s="98"/>
      <c r="F416" s="98"/>
      <c r="G416" s="97"/>
      <c r="H416" s="97"/>
      <c r="I416" s="97"/>
      <c r="J416" s="99"/>
    </row>
    <row r="417" spans="1:10" x14ac:dyDescent="0.15">
      <c r="A417" s="97"/>
      <c r="B417" s="97"/>
      <c r="C417" s="95"/>
      <c r="D417" s="98"/>
      <c r="E417" s="98"/>
      <c r="F417" s="98"/>
      <c r="G417" s="97"/>
      <c r="H417" s="97"/>
      <c r="I417" s="97"/>
      <c r="J417" s="99"/>
    </row>
    <row r="418" spans="1:10" x14ac:dyDescent="0.15">
      <c r="A418" s="97"/>
      <c r="B418" s="97"/>
      <c r="C418" s="95"/>
      <c r="D418" s="98"/>
      <c r="E418" s="98"/>
      <c r="F418" s="98"/>
      <c r="G418" s="97"/>
      <c r="H418" s="97"/>
      <c r="I418" s="97"/>
      <c r="J418" s="99"/>
    </row>
    <row r="419" spans="1:10" x14ac:dyDescent="0.15">
      <c r="A419" s="97"/>
      <c r="B419" s="97"/>
      <c r="C419" s="95"/>
      <c r="D419" s="98"/>
      <c r="E419" s="98"/>
      <c r="F419" s="98"/>
      <c r="G419" s="97"/>
      <c r="H419" s="97"/>
      <c r="I419" s="97"/>
      <c r="J419" s="99"/>
    </row>
    <row r="420" spans="1:10" x14ac:dyDescent="0.15">
      <c r="A420" s="97"/>
      <c r="B420" s="97"/>
      <c r="C420" s="95"/>
      <c r="D420" s="98"/>
      <c r="E420" s="98"/>
      <c r="F420" s="98"/>
      <c r="G420" s="97"/>
      <c r="H420" s="97"/>
      <c r="I420" s="97"/>
      <c r="J420" s="99"/>
    </row>
    <row r="421" spans="1:10" x14ac:dyDescent="0.15">
      <c r="A421" s="97"/>
      <c r="B421" s="97"/>
      <c r="C421" s="95"/>
      <c r="D421" s="98"/>
      <c r="E421" s="98"/>
      <c r="F421" s="98"/>
      <c r="G421" s="97"/>
      <c r="H421" s="97"/>
      <c r="I421" s="97"/>
      <c r="J421" s="99"/>
    </row>
    <row r="422" spans="1:10" x14ac:dyDescent="0.15">
      <c r="A422" s="97"/>
      <c r="B422" s="97"/>
      <c r="C422" s="95"/>
      <c r="D422" s="98"/>
      <c r="E422" s="98"/>
      <c r="F422" s="98"/>
      <c r="G422" s="97"/>
      <c r="H422" s="97"/>
      <c r="I422" s="97"/>
      <c r="J422" s="99"/>
    </row>
    <row r="423" spans="1:10" x14ac:dyDescent="0.15">
      <c r="A423" s="97"/>
      <c r="B423" s="97"/>
      <c r="C423" s="95"/>
      <c r="D423" s="98"/>
      <c r="E423" s="98"/>
      <c r="F423" s="98"/>
      <c r="G423" s="97"/>
      <c r="H423" s="97"/>
      <c r="I423" s="97"/>
      <c r="J423" s="99"/>
    </row>
    <row r="424" spans="1:10" x14ac:dyDescent="0.15">
      <c r="A424" s="97"/>
      <c r="B424" s="97"/>
      <c r="C424" s="95"/>
      <c r="D424" s="98"/>
      <c r="E424" s="98"/>
      <c r="F424" s="98"/>
      <c r="G424" s="97"/>
      <c r="H424" s="97"/>
      <c r="I424" s="97"/>
      <c r="J424" s="99"/>
    </row>
    <row r="425" spans="1:10" x14ac:dyDescent="0.15">
      <c r="A425" s="97"/>
      <c r="B425" s="97"/>
      <c r="C425" s="95"/>
      <c r="D425" s="98"/>
      <c r="E425" s="98"/>
      <c r="F425" s="98"/>
      <c r="G425" s="97"/>
      <c r="H425" s="97"/>
      <c r="I425" s="97"/>
      <c r="J425" s="99"/>
    </row>
    <row r="426" spans="1:10" x14ac:dyDescent="0.15">
      <c r="A426" s="97"/>
      <c r="B426" s="97"/>
      <c r="C426" s="95"/>
      <c r="D426" s="98"/>
      <c r="E426" s="98"/>
      <c r="F426" s="98"/>
      <c r="G426" s="97"/>
      <c r="H426" s="97"/>
      <c r="I426" s="97"/>
      <c r="J426" s="99"/>
    </row>
    <row r="427" spans="1:10" x14ac:dyDescent="0.15">
      <c r="A427" s="97"/>
      <c r="B427" s="97"/>
      <c r="C427" s="95"/>
      <c r="D427" s="98"/>
      <c r="E427" s="98"/>
      <c r="F427" s="98"/>
      <c r="G427" s="97"/>
      <c r="H427" s="97"/>
      <c r="I427" s="97"/>
      <c r="J427" s="99"/>
    </row>
    <row r="428" spans="1:10" x14ac:dyDescent="0.15">
      <c r="A428" s="97"/>
      <c r="B428" s="97"/>
      <c r="C428" s="95"/>
      <c r="D428" s="98"/>
      <c r="E428" s="98"/>
      <c r="F428" s="98"/>
      <c r="G428" s="97"/>
      <c r="H428" s="97"/>
      <c r="I428" s="97"/>
      <c r="J428" s="99"/>
    </row>
    <row r="429" spans="1:10" x14ac:dyDescent="0.15">
      <c r="A429" s="97"/>
      <c r="B429" s="97"/>
      <c r="C429" s="95"/>
      <c r="D429" s="98"/>
      <c r="E429" s="98"/>
      <c r="F429" s="98"/>
      <c r="G429" s="97"/>
      <c r="H429" s="97"/>
      <c r="I429" s="97"/>
      <c r="J429" s="99"/>
    </row>
    <row r="430" spans="1:10" x14ac:dyDescent="0.15">
      <c r="A430" s="97"/>
      <c r="B430" s="97"/>
      <c r="C430" s="95"/>
      <c r="D430" s="98"/>
      <c r="E430" s="98"/>
      <c r="F430" s="98"/>
      <c r="G430" s="97"/>
      <c r="H430" s="97"/>
      <c r="I430" s="97"/>
      <c r="J430" s="99"/>
    </row>
    <row r="431" spans="1:10" x14ac:dyDescent="0.15">
      <c r="A431" s="97"/>
      <c r="B431" s="97"/>
      <c r="C431" s="95"/>
      <c r="D431" s="98"/>
      <c r="E431" s="98"/>
      <c r="F431" s="98"/>
      <c r="G431" s="97"/>
      <c r="H431" s="97"/>
      <c r="I431" s="97"/>
      <c r="J431" s="99"/>
    </row>
    <row r="432" spans="1:10" x14ac:dyDescent="0.15">
      <c r="A432" s="97"/>
      <c r="B432" s="97"/>
      <c r="C432" s="95"/>
      <c r="D432" s="98"/>
      <c r="E432" s="98"/>
      <c r="F432" s="98"/>
      <c r="G432" s="97"/>
      <c r="H432" s="97"/>
      <c r="I432" s="97"/>
      <c r="J432" s="99"/>
    </row>
    <row r="433" spans="1:10" x14ac:dyDescent="0.15">
      <c r="A433" s="97"/>
      <c r="B433" s="97"/>
      <c r="C433" s="95"/>
      <c r="D433" s="98"/>
      <c r="E433" s="98"/>
      <c r="F433" s="98"/>
      <c r="G433" s="97"/>
      <c r="H433" s="97"/>
      <c r="I433" s="97"/>
      <c r="J433" s="99"/>
    </row>
    <row r="434" spans="1:10" x14ac:dyDescent="0.15">
      <c r="A434" s="97"/>
      <c r="B434" s="97"/>
      <c r="C434" s="95"/>
      <c r="D434" s="98"/>
      <c r="E434" s="98"/>
      <c r="F434" s="98"/>
      <c r="G434" s="97"/>
      <c r="H434" s="97"/>
      <c r="I434" s="97"/>
      <c r="J434" s="99"/>
    </row>
    <row r="435" spans="1:10" x14ac:dyDescent="0.15">
      <c r="A435" s="97"/>
      <c r="B435" s="97"/>
      <c r="C435" s="95"/>
      <c r="D435" s="98"/>
      <c r="E435" s="98"/>
      <c r="F435" s="98"/>
      <c r="G435" s="97"/>
      <c r="H435" s="97"/>
      <c r="I435" s="97"/>
      <c r="J435" s="99"/>
    </row>
    <row r="436" spans="1:10" x14ac:dyDescent="0.15">
      <c r="A436" s="97"/>
      <c r="B436" s="97"/>
      <c r="C436" s="95"/>
      <c r="D436" s="98"/>
      <c r="E436" s="98"/>
      <c r="F436" s="98"/>
      <c r="G436" s="97"/>
      <c r="H436" s="97"/>
      <c r="I436" s="97"/>
      <c r="J436" s="99"/>
    </row>
    <row r="437" spans="1:10" x14ac:dyDescent="0.15">
      <c r="A437" s="97"/>
      <c r="B437" s="97"/>
      <c r="C437" s="95"/>
      <c r="D437" s="98"/>
      <c r="E437" s="98"/>
      <c r="F437" s="98"/>
      <c r="G437" s="97"/>
      <c r="H437" s="97"/>
      <c r="I437" s="97"/>
      <c r="J437" s="99"/>
    </row>
    <row r="438" spans="1:10" x14ac:dyDescent="0.15">
      <c r="A438" s="97"/>
      <c r="B438" s="97"/>
      <c r="C438" s="95"/>
      <c r="D438" s="98"/>
      <c r="E438" s="98"/>
      <c r="F438" s="98"/>
      <c r="G438" s="97"/>
      <c r="H438" s="97"/>
      <c r="I438" s="97"/>
      <c r="J438" s="99"/>
    </row>
    <row r="439" spans="1:10" x14ac:dyDescent="0.15">
      <c r="A439" s="97"/>
      <c r="B439" s="97"/>
      <c r="C439" s="95"/>
      <c r="D439" s="98"/>
      <c r="E439" s="98"/>
      <c r="F439" s="98"/>
      <c r="G439" s="97"/>
      <c r="H439" s="97"/>
      <c r="I439" s="97"/>
      <c r="J439" s="99"/>
    </row>
    <row r="440" spans="1:10" x14ac:dyDescent="0.15">
      <c r="A440" s="97"/>
      <c r="B440" s="97"/>
      <c r="C440" s="95"/>
      <c r="D440" s="98"/>
      <c r="E440" s="98"/>
      <c r="F440" s="98"/>
      <c r="G440" s="97"/>
      <c r="H440" s="97"/>
      <c r="I440" s="97"/>
      <c r="J440" s="99"/>
    </row>
    <row r="441" spans="1:10" x14ac:dyDescent="0.15">
      <c r="A441" s="97"/>
      <c r="B441" s="97"/>
      <c r="C441" s="95"/>
      <c r="D441" s="98"/>
      <c r="E441" s="98"/>
      <c r="F441" s="98"/>
      <c r="G441" s="97"/>
      <c r="H441" s="97"/>
      <c r="I441" s="97"/>
      <c r="J441" s="99"/>
    </row>
    <row r="442" spans="1:10" x14ac:dyDescent="0.15">
      <c r="A442" s="97"/>
      <c r="B442" s="97"/>
      <c r="C442" s="95"/>
      <c r="D442" s="98"/>
      <c r="E442" s="98"/>
      <c r="F442" s="98"/>
      <c r="G442" s="97"/>
      <c r="H442" s="97"/>
      <c r="I442" s="97"/>
      <c r="J442" s="99"/>
    </row>
    <row r="443" spans="1:10" x14ac:dyDescent="0.15">
      <c r="A443" s="97"/>
      <c r="B443" s="97"/>
      <c r="C443" s="95"/>
      <c r="D443" s="98"/>
      <c r="E443" s="98"/>
      <c r="F443" s="98"/>
      <c r="G443" s="97"/>
      <c r="H443" s="97"/>
      <c r="I443" s="97"/>
      <c r="J443" s="99"/>
    </row>
    <row r="444" spans="1:10" x14ac:dyDescent="0.15">
      <c r="A444" s="97"/>
      <c r="B444" s="97"/>
      <c r="C444" s="95"/>
      <c r="D444" s="98"/>
      <c r="E444" s="98"/>
      <c r="F444" s="98"/>
      <c r="G444" s="97"/>
      <c r="H444" s="97"/>
      <c r="I444" s="97"/>
      <c r="J444" s="99"/>
    </row>
    <row r="445" spans="1:10" x14ac:dyDescent="0.15">
      <c r="A445" s="97"/>
      <c r="B445" s="97"/>
      <c r="C445" s="95"/>
      <c r="D445" s="98"/>
      <c r="E445" s="98"/>
      <c r="F445" s="98"/>
      <c r="G445" s="97"/>
      <c r="H445" s="97"/>
      <c r="I445" s="97"/>
      <c r="J445" s="99"/>
    </row>
    <row r="446" spans="1:10" x14ac:dyDescent="0.15">
      <c r="A446" s="97"/>
      <c r="B446" s="97"/>
      <c r="C446" s="95"/>
      <c r="D446" s="98"/>
      <c r="E446" s="98"/>
      <c r="F446" s="98"/>
      <c r="G446" s="97"/>
      <c r="H446" s="97"/>
      <c r="I446" s="97"/>
      <c r="J446" s="99"/>
    </row>
    <row r="447" spans="1:10" x14ac:dyDescent="0.15">
      <c r="A447" s="97"/>
      <c r="B447" s="97"/>
      <c r="C447" s="95"/>
      <c r="D447" s="98"/>
      <c r="E447" s="98"/>
      <c r="F447" s="98"/>
      <c r="G447" s="97"/>
      <c r="H447" s="97"/>
      <c r="I447" s="97"/>
      <c r="J447" s="99"/>
    </row>
    <row r="448" spans="1:10" x14ac:dyDescent="0.15">
      <c r="A448" s="97"/>
      <c r="B448" s="97"/>
      <c r="C448" s="95"/>
      <c r="D448" s="98"/>
      <c r="E448" s="98"/>
      <c r="F448" s="98"/>
      <c r="G448" s="97"/>
      <c r="H448" s="97"/>
      <c r="I448" s="97"/>
      <c r="J448" s="99"/>
    </row>
    <row r="449" spans="1:10" x14ac:dyDescent="0.15">
      <c r="A449" s="97"/>
      <c r="B449" s="97"/>
      <c r="C449" s="95"/>
      <c r="D449" s="98"/>
      <c r="E449" s="98"/>
      <c r="F449" s="98"/>
      <c r="G449" s="97"/>
      <c r="H449" s="97"/>
      <c r="I449" s="97"/>
      <c r="J449" s="99"/>
    </row>
    <row r="450" spans="1:10" x14ac:dyDescent="0.15">
      <c r="A450" s="97"/>
      <c r="B450" s="97"/>
      <c r="C450" s="95"/>
      <c r="D450" s="98"/>
      <c r="E450" s="98"/>
      <c r="F450" s="98"/>
      <c r="G450" s="97"/>
      <c r="H450" s="97"/>
      <c r="I450" s="97"/>
      <c r="J450" s="99"/>
    </row>
    <row r="451" spans="1:10" x14ac:dyDescent="0.15">
      <c r="A451" s="97"/>
      <c r="B451" s="97"/>
      <c r="C451" s="95"/>
      <c r="D451" s="98"/>
      <c r="E451" s="98"/>
      <c r="F451" s="98"/>
      <c r="G451" s="97"/>
      <c r="H451" s="97"/>
      <c r="I451" s="97"/>
      <c r="J451" s="99"/>
    </row>
    <row r="452" spans="1:10" x14ac:dyDescent="0.15">
      <c r="A452" s="97"/>
      <c r="B452" s="97"/>
      <c r="C452" s="95"/>
      <c r="D452" s="98"/>
      <c r="E452" s="98"/>
      <c r="F452" s="98"/>
      <c r="G452" s="97"/>
      <c r="H452" s="97"/>
      <c r="I452" s="97"/>
      <c r="J452" s="99"/>
    </row>
    <row r="453" spans="1:10" x14ac:dyDescent="0.15">
      <c r="A453" s="97"/>
      <c r="B453" s="97"/>
      <c r="C453" s="95"/>
      <c r="D453" s="98"/>
      <c r="E453" s="98"/>
      <c r="F453" s="98"/>
      <c r="G453" s="97"/>
      <c r="H453" s="97"/>
      <c r="I453" s="97"/>
      <c r="J453" s="99"/>
    </row>
    <row r="454" spans="1:10" x14ac:dyDescent="0.15">
      <c r="A454" s="97"/>
      <c r="B454" s="97"/>
      <c r="C454" s="95"/>
      <c r="D454" s="98"/>
      <c r="E454" s="98"/>
      <c r="F454" s="98"/>
      <c r="G454" s="97"/>
      <c r="H454" s="97"/>
      <c r="I454" s="97"/>
      <c r="J454" s="99"/>
    </row>
    <row r="455" spans="1:10" x14ac:dyDescent="0.15">
      <c r="A455" s="97"/>
      <c r="B455" s="97"/>
      <c r="C455" s="95"/>
      <c r="D455" s="98"/>
      <c r="E455" s="98"/>
      <c r="F455" s="98"/>
      <c r="G455" s="97"/>
      <c r="H455" s="97"/>
      <c r="I455" s="97"/>
      <c r="J455" s="99"/>
    </row>
    <row r="456" spans="1:10" x14ac:dyDescent="0.15">
      <c r="A456" s="97"/>
      <c r="B456" s="97"/>
      <c r="C456" s="95"/>
      <c r="D456" s="98"/>
      <c r="E456" s="98"/>
      <c r="F456" s="98"/>
      <c r="G456" s="97"/>
      <c r="H456" s="97"/>
      <c r="I456" s="97"/>
      <c r="J456" s="99"/>
    </row>
    <row r="457" spans="1:10" x14ac:dyDescent="0.15">
      <c r="A457" s="97"/>
      <c r="B457" s="97"/>
      <c r="C457" s="95"/>
      <c r="D457" s="98"/>
      <c r="E457" s="98"/>
      <c r="F457" s="98"/>
      <c r="G457" s="97"/>
      <c r="H457" s="97"/>
      <c r="I457" s="97"/>
      <c r="J457" s="99"/>
    </row>
    <row r="458" spans="1:10" x14ac:dyDescent="0.15">
      <c r="A458" s="97"/>
      <c r="B458" s="97"/>
      <c r="C458" s="95"/>
      <c r="D458" s="98"/>
      <c r="E458" s="98"/>
      <c r="F458" s="98"/>
      <c r="G458" s="97"/>
      <c r="H458" s="97"/>
      <c r="I458" s="97"/>
      <c r="J458" s="99"/>
    </row>
    <row r="459" spans="1:10" x14ac:dyDescent="0.15">
      <c r="A459" s="97"/>
      <c r="B459" s="97"/>
      <c r="C459" s="95"/>
      <c r="D459" s="98"/>
      <c r="E459" s="98"/>
      <c r="F459" s="98"/>
      <c r="G459" s="97"/>
      <c r="H459" s="97"/>
      <c r="I459" s="97"/>
      <c r="J459" s="99"/>
    </row>
    <row r="460" spans="1:10" x14ac:dyDescent="0.15">
      <c r="A460" s="97"/>
      <c r="B460" s="97"/>
      <c r="C460" s="95"/>
      <c r="D460" s="98"/>
      <c r="E460" s="98"/>
      <c r="F460" s="98"/>
      <c r="G460" s="97"/>
      <c r="H460" s="97"/>
      <c r="I460" s="97"/>
      <c r="J460" s="99"/>
    </row>
  </sheetData>
  <autoFilter ref="A1:J1" xr:uid="{346853A8-1BD9-49B0-A8CA-570F6BB4AD70}"/>
  <phoneticPr fontId="8"/>
  <dataValidations count="1">
    <dataValidation type="list" allowBlank="1" showInputMessage="1" showErrorMessage="1" sqref="J2:J189" xr:uid="{0AF8BDC9-184C-4F6E-BC2D-F5CBBDCC0B98}">
      <formula1>"対象,非対象"</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171</vt:i4>
      </vt:variant>
    </vt:vector>
  </HeadingPairs>
  <TitlesOfParts>
    <vt:vector size="173" baseType="lpstr">
      <vt:lpstr>入力用調査票</vt:lpstr>
      <vt:lpstr>対象校調べ</vt:lpstr>
      <vt:lpstr>入力用調査票!A</vt:lpstr>
      <vt:lpstr>B_1_1</vt:lpstr>
      <vt:lpstr>B_1_11</vt:lpstr>
      <vt:lpstr>B_1_12</vt:lpstr>
      <vt:lpstr>B_1_13</vt:lpstr>
      <vt:lpstr>B_1_14</vt:lpstr>
      <vt:lpstr>B_1_2</vt:lpstr>
      <vt:lpstr>B_1_21</vt:lpstr>
      <vt:lpstr>B_1_22</vt:lpstr>
      <vt:lpstr>B_1_3</vt:lpstr>
      <vt:lpstr>B_1_4</vt:lpstr>
      <vt:lpstr>B_2_1</vt:lpstr>
      <vt:lpstr>B_2_11</vt:lpstr>
      <vt:lpstr>B_2_12</vt:lpstr>
      <vt:lpstr>B_2_13</vt:lpstr>
      <vt:lpstr>B_2_14</vt:lpstr>
      <vt:lpstr>B_2_15</vt:lpstr>
      <vt:lpstr>B_2_16</vt:lpstr>
      <vt:lpstr>B_2_2</vt:lpstr>
      <vt:lpstr>B_2_21</vt:lpstr>
      <vt:lpstr>B_2_22</vt:lpstr>
      <vt:lpstr>B_2_23</vt:lpstr>
      <vt:lpstr>B_2_24</vt:lpstr>
      <vt:lpstr>B_2_25</vt:lpstr>
      <vt:lpstr>B_2_26</vt:lpstr>
      <vt:lpstr>B_2_3</vt:lpstr>
      <vt:lpstr>B_2_31</vt:lpstr>
      <vt:lpstr>B_2_32</vt:lpstr>
      <vt:lpstr>B_2_33</vt:lpstr>
      <vt:lpstr>B_2_34</vt:lpstr>
      <vt:lpstr>B_2_35</vt:lpstr>
      <vt:lpstr>B_2_36</vt:lpstr>
      <vt:lpstr>B_2_4</vt:lpstr>
      <vt:lpstr>B_2_42</vt:lpstr>
      <vt:lpstr>B_2_43</vt:lpstr>
      <vt:lpstr>B_2_44</vt:lpstr>
      <vt:lpstr>B_2_45</vt:lpstr>
      <vt:lpstr>B_2_46</vt:lpstr>
      <vt:lpstr>B_2_5</vt:lpstr>
      <vt:lpstr>B_2_6</vt:lpstr>
      <vt:lpstr>B_3_1</vt:lpstr>
      <vt:lpstr>B_3_11</vt:lpstr>
      <vt:lpstr>B_3_12</vt:lpstr>
      <vt:lpstr>B_3_13</vt:lpstr>
      <vt:lpstr>B_3_14</vt:lpstr>
      <vt:lpstr>B_3_15</vt:lpstr>
      <vt:lpstr>B_3_16</vt:lpstr>
      <vt:lpstr>B_3_2</vt:lpstr>
      <vt:lpstr>B_3_21</vt:lpstr>
      <vt:lpstr>B_3_22</vt:lpstr>
      <vt:lpstr>B_3_23</vt:lpstr>
      <vt:lpstr>B_3_24</vt:lpstr>
      <vt:lpstr>B_3_25</vt:lpstr>
      <vt:lpstr>B_3_26</vt:lpstr>
      <vt:lpstr>B_3_3</vt:lpstr>
      <vt:lpstr>B_3_31</vt:lpstr>
      <vt:lpstr>B_3_32</vt:lpstr>
      <vt:lpstr>B_3_33</vt:lpstr>
      <vt:lpstr>B_3_34</vt:lpstr>
      <vt:lpstr>B_3_35</vt:lpstr>
      <vt:lpstr>B_3_36</vt:lpstr>
      <vt:lpstr>B_3_4</vt:lpstr>
      <vt:lpstr>B_3_41</vt:lpstr>
      <vt:lpstr>B_3_42</vt:lpstr>
      <vt:lpstr>B_3_43</vt:lpstr>
      <vt:lpstr>B_3_44</vt:lpstr>
      <vt:lpstr>B_3_45</vt:lpstr>
      <vt:lpstr>B_3_46</vt:lpstr>
      <vt:lpstr>B_3_5</vt:lpstr>
      <vt:lpstr>B_3_6</vt:lpstr>
      <vt:lpstr>CmbAns1_1</vt:lpstr>
      <vt:lpstr>CmbAns1_2_1_1</vt:lpstr>
      <vt:lpstr>CmbAns1_2_1_2</vt:lpstr>
      <vt:lpstr>CmbAns1_2_1_3</vt:lpstr>
      <vt:lpstr>CmbAns1_2_2_2</vt:lpstr>
      <vt:lpstr>CmbAns1_3_1</vt:lpstr>
      <vt:lpstr>CmbAns1_3_2</vt:lpstr>
      <vt:lpstr>CmbAns2_4_1</vt:lpstr>
      <vt:lpstr>CmbAns2_5_1</vt:lpstr>
      <vt:lpstr>CmbAns2_5_2_1</vt:lpstr>
      <vt:lpstr>CmbAns2_5_2_2</vt:lpstr>
      <vt:lpstr>CmbAns2_5_2_3</vt:lpstr>
      <vt:lpstr>CmbAns2_5_2_4</vt:lpstr>
      <vt:lpstr>CmbAns2_5_3</vt:lpstr>
      <vt:lpstr>D_1</vt:lpstr>
      <vt:lpstr>D_10</vt:lpstr>
      <vt:lpstr>D_11</vt:lpstr>
      <vt:lpstr>D_12</vt:lpstr>
      <vt:lpstr>D_13</vt:lpstr>
      <vt:lpstr>D_14</vt:lpstr>
      <vt:lpstr>D_15</vt:lpstr>
      <vt:lpstr>D_16</vt:lpstr>
      <vt:lpstr>D_17</vt:lpstr>
      <vt:lpstr>D_18</vt:lpstr>
      <vt:lpstr>D_19</vt:lpstr>
      <vt:lpstr>D_2</vt:lpstr>
      <vt:lpstr>D_20</vt:lpstr>
      <vt:lpstr>D_21</vt:lpstr>
      <vt:lpstr>D_22</vt:lpstr>
      <vt:lpstr>D_23</vt:lpstr>
      <vt:lpstr>D_24</vt:lpstr>
      <vt:lpstr>D_25</vt:lpstr>
      <vt:lpstr>D_26</vt:lpstr>
      <vt:lpstr>D_27</vt:lpstr>
      <vt:lpstr>D_28</vt:lpstr>
      <vt:lpstr>D_29</vt:lpstr>
      <vt:lpstr>D_3</vt:lpstr>
      <vt:lpstr>D_30</vt:lpstr>
      <vt:lpstr>D_31</vt:lpstr>
      <vt:lpstr>D_32</vt:lpstr>
      <vt:lpstr>D_33</vt:lpstr>
      <vt:lpstr>D_34</vt:lpstr>
      <vt:lpstr>D_35</vt:lpstr>
      <vt:lpstr>D_36</vt:lpstr>
      <vt:lpstr>D_37</vt:lpstr>
      <vt:lpstr>D_38</vt:lpstr>
      <vt:lpstr>D_39</vt:lpstr>
      <vt:lpstr>D_4</vt:lpstr>
      <vt:lpstr>D_40</vt:lpstr>
      <vt:lpstr>D_41</vt:lpstr>
      <vt:lpstr>D_42</vt:lpstr>
      <vt:lpstr>D_43</vt:lpstr>
      <vt:lpstr>D_44</vt:lpstr>
      <vt:lpstr>D_45</vt:lpstr>
      <vt:lpstr>D_46</vt:lpstr>
      <vt:lpstr>D_47</vt:lpstr>
      <vt:lpstr>D_48</vt:lpstr>
      <vt:lpstr>D_49</vt:lpstr>
      <vt:lpstr>D_5</vt:lpstr>
      <vt:lpstr>D_50</vt:lpstr>
      <vt:lpstr>D_51</vt:lpstr>
      <vt:lpstr>D_52</vt:lpstr>
      <vt:lpstr>D_53</vt:lpstr>
      <vt:lpstr>D_54</vt:lpstr>
      <vt:lpstr>D_55</vt:lpstr>
      <vt:lpstr>D_56</vt:lpstr>
      <vt:lpstr>D_57</vt:lpstr>
      <vt:lpstr>D_58</vt:lpstr>
      <vt:lpstr>D_59</vt:lpstr>
      <vt:lpstr>D_6</vt:lpstr>
      <vt:lpstr>D_60</vt:lpstr>
      <vt:lpstr>D_61</vt:lpstr>
      <vt:lpstr>D_62</vt:lpstr>
      <vt:lpstr>D_63</vt:lpstr>
      <vt:lpstr>D_64</vt:lpstr>
      <vt:lpstr>D_7</vt:lpstr>
      <vt:lpstr>D_8</vt:lpstr>
      <vt:lpstr>D_9</vt:lpstr>
      <vt:lpstr>E_1</vt:lpstr>
      <vt:lpstr>E_1_1</vt:lpstr>
      <vt:lpstr>E_1_2</vt:lpstr>
      <vt:lpstr>E_1_3</vt:lpstr>
      <vt:lpstr>E_1_4</vt:lpstr>
      <vt:lpstr>E_1_5</vt:lpstr>
      <vt:lpstr>E_1_6</vt:lpstr>
      <vt:lpstr>E_1_7</vt:lpstr>
      <vt:lpstr>E_1_8</vt:lpstr>
      <vt:lpstr>入力用調査票!Print_Area</vt:lpstr>
      <vt:lpstr>入力用調査票!回答者氏名</vt:lpstr>
      <vt:lpstr>入力用調査票!学校ID</vt:lpstr>
      <vt:lpstr>入力用調査票!学校コード</vt:lpstr>
      <vt:lpstr>入力用調査票!学校名</vt:lpstr>
      <vt:lpstr>入力用調査票!教員の数</vt:lpstr>
      <vt:lpstr>入力用調査票!授業担当外教員数</vt:lpstr>
      <vt:lpstr>入力用調査票!授業担当教員数</vt:lpstr>
      <vt:lpstr>入力用調査票!所在地番地等</vt:lpstr>
      <vt:lpstr>入力用調査票!対象校rowNo</vt:lpstr>
      <vt:lpstr>入力用調査票!調査年度</vt:lpstr>
      <vt:lpstr>入力用調査票!電話番号</vt:lpstr>
      <vt:lpstr>入力用調査票!郵便番号枝番号</vt:lpstr>
      <vt:lpstr>入力用調査票!郵便番号主番号</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2010-01-26T01:40:14Z</dcterms:created>
  <dcterms:modified xsi:type="dcterms:W3CDTF">2025-02-25T02:51:26Z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2023-02-15T11:10:31Z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ae36dc20-1694-4511-ac0e-972a0691a68f</vt:lpwstr>
  </property>
  <property fmtid="{D5CDD505-2E9C-101B-9397-08002B2CF9AE}" pid="8" name="MSIP_Label_d899a617-f30e-4fb8-b81c-fb6d0b94ac5b_ContentBits">
    <vt:lpwstr>0</vt:lpwstr>
  </property>
</Properties>
</file>