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E:\総務課\R2.2.10〆切り　【依頼】公営企業に係る経営比較分析表（平成30年度決算）の分析等について（20200212済み）\"/>
    </mc:Choice>
  </mc:AlternateContent>
  <xr:revisionPtr revIDLastSave="0" documentId="13_ncr:1_{705C97FC-85AE-4942-B3F0-94822F45454C}" xr6:coauthVersionLast="36" xr6:coauthVersionMax="36" xr10:uidLastSave="{00000000-0000-0000-0000-000000000000}"/>
  <workbookProtection workbookAlgorithmName="SHA-512" workbookHashValue="swGxKpGSIfYAC4t8uVNTT02pi1eqI3KQrj3+emG/xDkz95CKmcThDoMEk4VVyJ82CUxC0FdIATI2/NhKVEvPZw==" workbookSaltValue="nQ7FUeCGC6W78nzNhY0+2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<sst xmlns="http://schemas.openxmlformats.org/spreadsheetml/2006/main" count="228" uniqueCount="111">
  <si>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</si>
  <si>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</si>
  <si>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処理区域内人口</t>
  </si>
  <si>
    <t>経営比較分析表（平成30年度決算）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</si>
  <si>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</si>
  <si>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</si>
  <si>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</si>
  <si>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</si>
  <si>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</si>
  <si>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</si>
  <si>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</si>
  <si>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</si>
  <si>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</si>
  <si>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</si>
  <si>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</si>
  <si>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</si>
  <si>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</si>
  <si>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</si>
  <si>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</si>
  <si>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</si>
  <si>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</si>
  <si>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</si>
  <si>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</si>
  <si>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</si>
  <si>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</si>
  <si>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</si>
  <si>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</si>
  <si>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</si>
  <si>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</si>
  <si>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</si>
  <si>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</si>
  <si>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平成30年度全国平均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</si>
  <si>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</si>
  <si>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</si>
  <si>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</si>
  <si>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</si>
  <si>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</si>
  <si>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</si>
  <si>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</si>
  <si>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</si>
  <si>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</si>
  <si>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</si>
  <si>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</si>
  <si>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</si>
  <si>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</si>
  <si>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</si>
  <si>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</si>
  <si>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</si>
  <si>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</si>
  <si>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</si>
  <si>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</si>
  <si>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</si>
  <si>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</si>
  <si>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</si>
  <si>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</si>
  <si>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</si>
  <si>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</si>
  <si>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</si>
  <si>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</si>
  <si>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</si>
  <si>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</si>
  <si>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</si>
  <si>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</si>
  <si>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</si>
  <si>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</si>
  <si>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</si>
  <si>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</si>
  <si>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</si>
  <si>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</si>
  <si>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</si>
  <si>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</si>
  <si>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</si>
  <si>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</si>
  <si>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</si>
  <si>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</si>
  <si>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</si>
  <si>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</si>
  <si>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</si>
  <si>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</si>
  <si>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</si>
  <si>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</si>
  <si>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</si>
  <si>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</si>
  <si>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</si>
  <si>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</si>
  <si>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</si>
  <si>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</si>
  <si>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</si>
  <si>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</si>
  <si>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</si>
  <si>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</si>
  <si>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</si>
  <si>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</si>
  <si>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</si>
  <si>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</si>
  <si>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</si>
  <si>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穴水町</t>
  </si>
  <si>
    <t>法非適用</t>
  </si>
  <si>
    <t>下水道事業</t>
  </si>
  <si>
    <t>林業集落排水</t>
  </si>
  <si>
    <t>G2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</si>
  <si>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</si>
  <si>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</si>
  <si>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</si>
  <si>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</si>
  <si>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</si>
  <si>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</si>
  <si>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</si>
  <si>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①収益的収支率については、料金収入等の収益で、維持管理費等の費用をどの程度賄えているかを表す指標であり、当町は76%に位置し、経営が厳しい状況を示している。接続率97％（残は空家）で使用料収入の増額は見込めないため、今後も徹底した維持管理費の削減に努める。
⑤経費回収率は、95%であり、今後も適正な維持管理に努める。
⑥汚水処理原価は、類似団体平均値と比較して低い数値であることから、効率的な企業経営が行われている。
⑦施設利用率については、類似団体平均値を上回っているが、人口減少に伴う施設規模の適正化の検討が必要と考える。
⑧水洗化率は、100％で使用料収入の増額は見込めないため、徹底した維持管理費の削減に努める。</t>
    <rPh sb="53" eb="54">
      <t>マチ</t>
    </rPh>
    <rPh sb="59" eb="61">
      <t>イチ</t>
    </rPh>
    <rPh sb="78" eb="80">
      <t>セツゾク</t>
    </rPh>
    <rPh sb="80" eb="81">
      <t>リツ</t>
    </rPh>
    <rPh sb="85" eb="86">
      <t>ノコ</t>
    </rPh>
    <rPh sb="87" eb="88">
      <t>ア</t>
    </rPh>
    <rPh sb="88" eb="89">
      <t>ヤ</t>
    </rPh>
    <rPh sb="91" eb="94">
      <t>シヨウリョウ</t>
    </rPh>
    <rPh sb="94" eb="96">
      <t>シュウニュウ</t>
    </rPh>
    <rPh sb="97" eb="99">
      <t>ゾウガク</t>
    </rPh>
    <rPh sb="100" eb="102">
      <t>ミコ</t>
    </rPh>
    <rPh sb="108" eb="110">
      <t>コンゴ</t>
    </rPh>
    <rPh sb="111" eb="113">
      <t>テッテイ</t>
    </rPh>
    <rPh sb="115" eb="117">
      <t>イジ</t>
    </rPh>
    <rPh sb="117" eb="119">
      <t>カンリ</t>
    </rPh>
    <rPh sb="119" eb="120">
      <t>ヒ</t>
    </rPh>
    <rPh sb="121" eb="123">
      <t>サクゲン</t>
    </rPh>
    <rPh sb="124" eb="125">
      <t>ツト</t>
    </rPh>
    <rPh sb="173" eb="176">
      <t>ヘイキンチ</t>
    </rPh>
    <rPh sb="211" eb="213">
      <t>シセツ</t>
    </rPh>
    <rPh sb="213" eb="216">
      <t>リヨウリツ</t>
    </rPh>
    <rPh sb="222" eb="224">
      <t>ルイジ</t>
    </rPh>
    <rPh sb="224" eb="226">
      <t>ダンタイ</t>
    </rPh>
    <rPh sb="226" eb="229">
      <t>ヘイキンチ</t>
    </rPh>
    <rPh sb="230" eb="232">
      <t>ウワマワ</t>
    </rPh>
    <rPh sb="238" eb="240">
      <t>ジンコウ</t>
    </rPh>
    <rPh sb="240" eb="242">
      <t>ゲンショウ</t>
    </rPh>
    <rPh sb="243" eb="244">
      <t>トモナ</t>
    </rPh>
    <rPh sb="245" eb="247">
      <t>シセツ</t>
    </rPh>
    <rPh sb="247" eb="249">
      <t>キボ</t>
    </rPh>
    <rPh sb="250" eb="253">
      <t>テキセイカ</t>
    </rPh>
    <rPh sb="254" eb="256">
      <t>ケントウ</t>
    </rPh>
    <rPh sb="257" eb="259">
      <t>ヒツヨウ</t>
    </rPh>
    <rPh sb="260" eb="261">
      <t>カンガ</t>
    </rPh>
    <rPh sb="302" eb="303">
      <t>ヒ</t>
    </rPh>
    <phoneticPr fontId="1"/>
  </si>
  <si>
    <t>③管渠改善率は、修繕が無かったため、0％となった。今後も、長寿命化計画に基づく適正な更新・維持管理を行う。</t>
    <rPh sb="8" eb="10">
      <t>シュウゼン</t>
    </rPh>
    <rPh sb="11" eb="12">
      <t>ナ</t>
    </rPh>
    <phoneticPr fontId="1"/>
  </si>
  <si>
    <t>水洗化率は、100％で使用料収入の増額は見込めないため、徹底した維持管理費の削減に努める。
また、今後、施設の老朽化に伴い更新事業が増加することを踏まえると、更新に係る費用と経営状況を正確に把握し、計画的な施設の更新を行う必要があるため、進捗管理を適切に実施し、経営戦略の事後検証及び更新を行っていく。</t>
    <rPh sb="36" eb="3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</si>
</sst>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0.33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4-4423-9CC1-D68D22333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4-4423-9CC1-D68D22333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54.29</c:v>
                </c:pt>
                <c:pt idx="1">
                  <c:v>54.29</c:v>
                </c:pt>
                <c:pt idx="2">
                  <c:v>54.29</c:v>
                </c:pt>
                <c:pt idx="3">
                  <c:v>54.29</c:v>
                </c:pt>
                <c:pt idx="4">
                  <c:v>51.43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A-492F-A1C0-3A6BD582D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56.52</c:v>
                </c:pt>
                <c:pt idx="1">
                  <c:v>53.97</c:v>
                </c:pt>
                <c:pt idx="2">
                  <c:v>40.53</c:v>
                </c:pt>
                <c:pt idx="3">
                  <c:v>40.67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BA-492F-A1C0-3A6BD582D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87.62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6-4D14-BF8C-B1E8536FB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91.27</c:v>
                </c:pt>
                <c:pt idx="1">
                  <c:v>92.01</c:v>
                </c:pt>
                <c:pt idx="2">
                  <c:v>90.28</c:v>
                </c:pt>
                <c:pt idx="3">
                  <c:v>89.47</c:v>
                </c:pt>
                <c:pt idx="4">
                  <c:v>91.18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6-4D14-BF8C-B1E8536FB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74.7</c:v>
                </c:pt>
                <c:pt idx="1">
                  <c:v>75.2</c:v>
                </c:pt>
                <c:pt idx="2">
                  <c:v>103.54</c:v>
                </c:pt>
                <c:pt idx="3">
                  <c:v>80.78</c:v>
                </c:pt>
                <c:pt idx="4">
                  <c:v>76.62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2-4E20-BF77-80BB0DF4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2-4E20-BF77-80BB0DF4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5-4792-9E74-3EAB48645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5-4792-9E74-3EAB48645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5-41F5-B79E-88C3CD8D9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5-41F5-B79E-88C3CD8D9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F-41A7-8F0C-1FE0C7DE9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F-41A7-8F0C-1FE0C7DE9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2-44D6-9EAD-02D6380B9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2-44D6-9EAD-02D6380B9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1213</c:v>
                </c:pt>
                <c:pt idx="1">
                  <c:v>690.74</c:v>
                </c:pt>
                <c:pt idx="2">
                  <c:v>880.31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3-4964-AC54-8520EDF4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1239.21</c:v>
                </c:pt>
                <c:pt idx="1">
                  <c:v>1196.58</c:v>
                </c:pt>
                <c:pt idx="2">
                  <c:v>776.75</c:v>
                </c:pt>
                <c:pt idx="3">
                  <c:v>438.26</c:v>
                </c:pt>
                <c:pt idx="4">
                  <c:v>506.14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D3-4964-AC54-8520EDF4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97.7</c:v>
                </c:pt>
                <c:pt idx="2">
                  <c:v>52.13</c:v>
                </c:pt>
                <c:pt idx="3">
                  <c:v>100</c:v>
                </c:pt>
                <c:pt idx="4">
                  <c:v>95.92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9-4B1E-ADA7-F5B0ED167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38.14</c:v>
                </c:pt>
                <c:pt idx="1">
                  <c:v>38.28</c:v>
                </c:pt>
                <c:pt idx="2">
                  <c:v>38.49</c:v>
                </c:pt>
                <c:pt idx="3">
                  <c:v>39.86</c:v>
                </c:pt>
                <c:pt idx="4">
                  <c:v>35.86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9-4B1E-ADA7-F5B0ED167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209.36</c:v>
                </c:pt>
                <c:pt idx="1">
                  <c:v>215.23</c:v>
                </c:pt>
                <c:pt idx="2">
                  <c:v>412.27</c:v>
                </c:pt>
                <c:pt idx="3">
                  <c:v>205.66</c:v>
                </c:pt>
                <c:pt idx="4">
                  <c:v>220.59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D-4497-B499-A58926410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471.79</c:v>
                </c:pt>
                <c:pt idx="1">
                  <c:v>468.36</c:v>
                </c:pt>
                <c:pt idx="2">
                  <c:v>479.21</c:v>
                </c:pt>
                <c:pt idx="3">
                  <c:v>451.49</c:v>
                </c:pt>
                <c:pt idx="4">
                  <c:v>448.63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D-4497-B499-A58926410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【537.63】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【90.38】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【453.83】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【35.31】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O45" workbookViewId="0">
      <selection activeCell="BL83" sqref="BL83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4" t="s"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2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石川県　穴水町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8</v>
      </c>
      <c r="C7" s="43"/>
      <c r="D7" s="43"/>
      <c r="E7" s="43"/>
      <c r="F7" s="43"/>
      <c r="G7" s="43"/>
      <c r="H7" s="43"/>
      <c r="I7" s="43" t="s">
        <v>14</v>
      </c>
      <c r="J7" s="43"/>
      <c r="K7" s="43"/>
      <c r="L7" s="43"/>
      <c r="M7" s="43"/>
      <c r="N7" s="43"/>
      <c r="O7" s="43"/>
      <c r="P7" s="43" t="s">
        <v>7</v>
      </c>
      <c r="Q7" s="43"/>
      <c r="R7" s="43"/>
      <c r="S7" s="43"/>
      <c r="T7" s="43"/>
      <c r="U7" s="43"/>
      <c r="V7" s="43"/>
      <c r="W7" s="43" t="s">
        <v>16</v>
      </c>
      <c r="X7" s="43"/>
      <c r="Y7" s="43"/>
      <c r="Z7" s="43"/>
      <c r="AA7" s="43"/>
      <c r="AB7" s="43"/>
      <c r="AC7" s="43"/>
      <c r="AD7" s="43" t="s">
        <v>6</v>
      </c>
      <c r="AE7" s="43"/>
      <c r="AF7" s="43"/>
      <c r="AG7" s="43"/>
      <c r="AH7" s="43"/>
      <c r="AI7" s="43"/>
      <c r="AJ7" s="43"/>
      <c r="AK7" s="3"/>
      <c r="AL7" s="43" t="s">
        <v>17</v>
      </c>
      <c r="AM7" s="43"/>
      <c r="AN7" s="43"/>
      <c r="AO7" s="43"/>
      <c r="AP7" s="43"/>
      <c r="AQ7" s="43"/>
      <c r="AR7" s="43"/>
      <c r="AS7" s="43"/>
      <c r="AT7" s="43" t="s">
        <v>12</v>
      </c>
      <c r="AU7" s="43"/>
      <c r="AV7" s="43"/>
      <c r="AW7" s="43"/>
      <c r="AX7" s="43"/>
      <c r="AY7" s="43"/>
      <c r="AZ7" s="43"/>
      <c r="BA7" s="43"/>
      <c r="BB7" s="43" t="s">
        <v>18</v>
      </c>
      <c r="BC7" s="43"/>
      <c r="BD7" s="43"/>
      <c r="BE7" s="43"/>
      <c r="BF7" s="43"/>
      <c r="BG7" s="43"/>
      <c r="BH7" s="43"/>
      <c r="BI7" s="43"/>
      <c r="BJ7" s="3"/>
      <c r="BK7" s="3"/>
      <c r="BL7" s="15" t="s">
        <v>19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林業集落排水</v>
      </c>
      <c r="Q8" s="44"/>
      <c r="R8" s="44"/>
      <c r="S8" s="44"/>
      <c r="T8" s="44"/>
      <c r="U8" s="44"/>
      <c r="V8" s="44"/>
      <c r="W8" s="44" t="str">
        <f>データ!L6</f>
        <v>G2</v>
      </c>
      <c r="X8" s="44"/>
      <c r="Y8" s="44"/>
      <c r="Z8" s="44"/>
      <c r="AA8" s="44"/>
      <c r="AB8" s="44"/>
      <c r="AC8" s="44"/>
      <c r="AD8" s="45" t="str">
        <f>データ!$M$6</f>
        <v>非設置</v>
      </c>
      <c r="AE8" s="45"/>
      <c r="AF8" s="45"/>
      <c r="AG8" s="45"/>
      <c r="AH8" s="45"/>
      <c r="AI8" s="45"/>
      <c r="AJ8" s="45"/>
      <c r="AK8" s="3"/>
      <c r="AL8" s="46">
        <f>データ!S6</f>
        <v>8333</v>
      </c>
      <c r="AM8" s="46"/>
      <c r="AN8" s="46"/>
      <c r="AO8" s="46"/>
      <c r="AP8" s="46"/>
      <c r="AQ8" s="46"/>
      <c r="AR8" s="46"/>
      <c r="AS8" s="46"/>
      <c r="AT8" s="47">
        <f>データ!T6</f>
        <v>183.21</v>
      </c>
      <c r="AU8" s="47"/>
      <c r="AV8" s="47"/>
      <c r="AW8" s="47"/>
      <c r="AX8" s="47"/>
      <c r="AY8" s="47"/>
      <c r="AZ8" s="47"/>
      <c r="BA8" s="47"/>
      <c r="BB8" s="47">
        <f>データ!U6</f>
        <v>45.48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13</v>
      </c>
      <c r="BM8" s="49"/>
      <c r="BN8" s="17" t="s">
        <v>21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3" t="s">
        <v>23</v>
      </c>
      <c r="C9" s="43"/>
      <c r="D9" s="43"/>
      <c r="E9" s="43"/>
      <c r="F9" s="43"/>
      <c r="G9" s="43"/>
      <c r="H9" s="43"/>
      <c r="I9" s="43" t="s">
        <v>24</v>
      </c>
      <c r="J9" s="43"/>
      <c r="K9" s="43"/>
      <c r="L9" s="43"/>
      <c r="M9" s="43"/>
      <c r="N9" s="43"/>
      <c r="O9" s="43"/>
      <c r="P9" s="43" t="s">
        <v>25</v>
      </c>
      <c r="Q9" s="43"/>
      <c r="R9" s="43"/>
      <c r="S9" s="43"/>
      <c r="T9" s="43"/>
      <c r="U9" s="43"/>
      <c r="V9" s="43"/>
      <c r="W9" s="43" t="s">
        <v>28</v>
      </c>
      <c r="X9" s="43"/>
      <c r="Y9" s="43"/>
      <c r="Z9" s="43"/>
      <c r="AA9" s="43"/>
      <c r="AB9" s="43"/>
      <c r="AC9" s="43"/>
      <c r="AD9" s="43" t="s">
        <v>22</v>
      </c>
      <c r="AE9" s="43"/>
      <c r="AF9" s="43"/>
      <c r="AG9" s="43"/>
      <c r="AH9" s="43"/>
      <c r="AI9" s="43"/>
      <c r="AJ9" s="43"/>
      <c r="AK9" s="3"/>
      <c r="AL9" s="43" t="s">
        <v>32</v>
      </c>
      <c r="AM9" s="43"/>
      <c r="AN9" s="43"/>
      <c r="AO9" s="43"/>
      <c r="AP9" s="43"/>
      <c r="AQ9" s="43"/>
      <c r="AR9" s="43"/>
      <c r="AS9" s="43"/>
      <c r="AT9" s="43" t="s">
        <v>33</v>
      </c>
      <c r="AU9" s="43"/>
      <c r="AV9" s="43"/>
      <c r="AW9" s="43"/>
      <c r="AX9" s="43"/>
      <c r="AY9" s="43"/>
      <c r="AZ9" s="43"/>
      <c r="BA9" s="43"/>
      <c r="BB9" s="43" t="s">
        <v>36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37</v>
      </c>
      <c r="BM9" s="51"/>
      <c r="BN9" s="18" t="s">
        <v>39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0.96</v>
      </c>
      <c r="Q10" s="47"/>
      <c r="R10" s="47"/>
      <c r="S10" s="47"/>
      <c r="T10" s="47"/>
      <c r="U10" s="47"/>
      <c r="V10" s="47"/>
      <c r="W10" s="47">
        <f>データ!Q6</f>
        <v>90.91</v>
      </c>
      <c r="X10" s="47"/>
      <c r="Y10" s="47"/>
      <c r="Z10" s="47"/>
      <c r="AA10" s="47"/>
      <c r="AB10" s="47"/>
      <c r="AC10" s="47"/>
      <c r="AD10" s="46">
        <f>データ!R6</f>
        <v>3884</v>
      </c>
      <c r="AE10" s="46"/>
      <c r="AF10" s="46"/>
      <c r="AG10" s="46"/>
      <c r="AH10" s="46"/>
      <c r="AI10" s="46"/>
      <c r="AJ10" s="46"/>
      <c r="AK10" s="2"/>
      <c r="AL10" s="46">
        <f>データ!V6</f>
        <v>79</v>
      </c>
      <c r="AM10" s="46"/>
      <c r="AN10" s="46"/>
      <c r="AO10" s="46"/>
      <c r="AP10" s="46"/>
      <c r="AQ10" s="46"/>
      <c r="AR10" s="46"/>
      <c r="AS10" s="46"/>
      <c r="AT10" s="47">
        <f>データ!W6</f>
        <v>0.08</v>
      </c>
      <c r="AU10" s="47"/>
      <c r="AV10" s="47"/>
      <c r="AW10" s="47"/>
      <c r="AX10" s="47"/>
      <c r="AY10" s="47"/>
      <c r="AZ10" s="47"/>
      <c r="BA10" s="47"/>
      <c r="BB10" s="47">
        <f>データ!X6</f>
        <v>987.5</v>
      </c>
      <c r="BC10" s="47"/>
      <c r="BD10" s="47"/>
      <c r="BE10" s="47"/>
      <c r="BF10" s="47"/>
      <c r="BG10" s="47"/>
      <c r="BH10" s="47"/>
      <c r="BI10" s="47"/>
      <c r="BJ10" s="2"/>
      <c r="BK10" s="2"/>
      <c r="BL10" s="52" t="s">
        <v>40</v>
      </c>
      <c r="BM10" s="53"/>
      <c r="BN10" s="19" t="s">
        <v>31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42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30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43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69" t="s">
        <v>108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3" t="s">
        <v>45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69" t="s">
        <v>109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11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3" t="s">
        <v>10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69" t="s">
        <v>110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46</v>
      </c>
    </row>
    <row r="84" spans="1:78" x14ac:dyDescent="0.15">
      <c r="C84" s="2"/>
    </row>
    <row r="85" spans="1:78" hidden="1" x14ac:dyDescent="0.15">
      <c r="B85" s="6" t="s">
        <v>47</v>
      </c>
      <c r="C85" s="6"/>
      <c r="D85" s="6"/>
      <c r="E85" s="6" t="s">
        <v>49</v>
      </c>
      <c r="F85" s="6" t="s">
        <v>50</v>
      </c>
      <c r="G85" s="6" t="s">
        <v>51</v>
      </c>
      <c r="H85" s="6" t="s">
        <v>44</v>
      </c>
      <c r="I85" s="6" t="s">
        <v>9</v>
      </c>
      <c r="J85" s="6" t="s">
        <v>52</v>
      </c>
      <c r="K85" s="6" t="s">
        <v>53</v>
      </c>
      <c r="L85" s="6" t="s">
        <v>35</v>
      </c>
      <c r="M85" s="6" t="s">
        <v>38</v>
      </c>
      <c r="N85" s="6" t="s">
        <v>54</v>
      </c>
      <c r="O85" s="6" t="s">
        <v>56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41</v>
      </c>
      <c r="G86" s="6" t="s">
        <v>41</v>
      </c>
      <c r="H86" s="6" t="str">
        <f>データ!BP6</f>
        <v>【537.63】</v>
      </c>
      <c r="I86" s="6" t="str">
        <f>データ!CA6</f>
        <v>【35.31】</v>
      </c>
      <c r="J86" s="6" t="str">
        <f>データ!CL6</f>
        <v>【453.83】</v>
      </c>
      <c r="K86" s="6" t="str">
        <f>データ!CW6</f>
        <v>【48.17】</v>
      </c>
      <c r="L86" s="6" t="str">
        <f>データ!DH6</f>
        <v>【90.38】</v>
      </c>
      <c r="M86" s="6" t="s">
        <v>41</v>
      </c>
      <c r="N86" s="6" t="s">
        <v>41</v>
      </c>
      <c r="O86" s="6" t="str">
        <f>データ!EO6</f>
        <v>【0.00】</v>
      </c>
    </row>
  </sheetData>
  <sheetProtection algorithmName="SHA-512" hashValue="CVOGHjJ86nMZ8+d/wUTR2k0luVcAs7S8/EeajG1KZ2SKnuzQ4nsVQmEZ3Na4a2yuYqBG8Wjg6/Ma8EncypqNuA==" saltValue="N5BSdRPJfl7yPEaYVx2WfA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59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20</v>
      </c>
      <c r="B3" s="30" t="s">
        <v>34</v>
      </c>
      <c r="C3" s="30" t="s">
        <v>61</v>
      </c>
      <c r="D3" s="30" t="s">
        <v>62</v>
      </c>
      <c r="E3" s="30" t="s">
        <v>5</v>
      </c>
      <c r="F3" s="30" t="s">
        <v>4</v>
      </c>
      <c r="G3" s="30" t="s">
        <v>27</v>
      </c>
      <c r="H3" s="77" t="s">
        <v>58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11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63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26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48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29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65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15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1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2"/>
      <c r="C5" s="32"/>
      <c r="D5" s="32"/>
      <c r="E5" s="32"/>
      <c r="F5" s="32"/>
      <c r="G5" s="32"/>
      <c r="H5" s="36" t="s">
        <v>60</v>
      </c>
      <c r="I5" s="36" t="s">
        <v>71</v>
      </c>
      <c r="J5" s="36" t="s">
        <v>72</v>
      </c>
      <c r="K5" s="36" t="s">
        <v>73</v>
      </c>
      <c r="L5" s="36" t="s">
        <v>74</v>
      </c>
      <c r="M5" s="36" t="s">
        <v>6</v>
      </c>
      <c r="N5" s="36" t="s">
        <v>75</v>
      </c>
      <c r="O5" s="36" t="s">
        <v>76</v>
      </c>
      <c r="P5" s="36" t="s">
        <v>77</v>
      </c>
      <c r="Q5" s="36" t="s">
        <v>78</v>
      </c>
      <c r="R5" s="36" t="s">
        <v>79</v>
      </c>
      <c r="S5" s="36" t="s">
        <v>80</v>
      </c>
      <c r="T5" s="36" t="s">
        <v>81</v>
      </c>
      <c r="U5" s="36" t="s">
        <v>0</v>
      </c>
      <c r="V5" s="36" t="s">
        <v>2</v>
      </c>
      <c r="W5" s="36" t="s">
        <v>82</v>
      </c>
      <c r="X5" s="36" t="s">
        <v>83</v>
      </c>
      <c r="Y5" s="36" t="s">
        <v>84</v>
      </c>
      <c r="Z5" s="36" t="s">
        <v>85</v>
      </c>
      <c r="AA5" s="36" t="s">
        <v>86</v>
      </c>
      <c r="AB5" s="36" t="s">
        <v>87</v>
      </c>
      <c r="AC5" s="36" t="s">
        <v>88</v>
      </c>
      <c r="AD5" s="36" t="s">
        <v>90</v>
      </c>
      <c r="AE5" s="36" t="s">
        <v>91</v>
      </c>
      <c r="AF5" s="36" t="s">
        <v>92</v>
      </c>
      <c r="AG5" s="36" t="s">
        <v>93</v>
      </c>
      <c r="AH5" s="36" t="s">
        <v>94</v>
      </c>
      <c r="AI5" s="36" t="s">
        <v>47</v>
      </c>
      <c r="AJ5" s="36" t="s">
        <v>84</v>
      </c>
      <c r="AK5" s="36" t="s">
        <v>85</v>
      </c>
      <c r="AL5" s="36" t="s">
        <v>86</v>
      </c>
      <c r="AM5" s="36" t="s">
        <v>87</v>
      </c>
      <c r="AN5" s="36" t="s">
        <v>88</v>
      </c>
      <c r="AO5" s="36" t="s">
        <v>90</v>
      </c>
      <c r="AP5" s="36" t="s">
        <v>91</v>
      </c>
      <c r="AQ5" s="36" t="s">
        <v>92</v>
      </c>
      <c r="AR5" s="36" t="s">
        <v>93</v>
      </c>
      <c r="AS5" s="36" t="s">
        <v>94</v>
      </c>
      <c r="AT5" s="36" t="s">
        <v>89</v>
      </c>
      <c r="AU5" s="36" t="s">
        <v>84</v>
      </c>
      <c r="AV5" s="36" t="s">
        <v>85</v>
      </c>
      <c r="AW5" s="36" t="s">
        <v>86</v>
      </c>
      <c r="AX5" s="36" t="s">
        <v>87</v>
      </c>
      <c r="AY5" s="36" t="s">
        <v>88</v>
      </c>
      <c r="AZ5" s="36" t="s">
        <v>90</v>
      </c>
      <c r="BA5" s="36" t="s">
        <v>91</v>
      </c>
      <c r="BB5" s="36" t="s">
        <v>92</v>
      </c>
      <c r="BC5" s="36" t="s">
        <v>93</v>
      </c>
      <c r="BD5" s="36" t="s">
        <v>94</v>
      </c>
      <c r="BE5" s="36" t="s">
        <v>89</v>
      </c>
      <c r="BF5" s="36" t="s">
        <v>84</v>
      </c>
      <c r="BG5" s="36" t="s">
        <v>85</v>
      </c>
      <c r="BH5" s="36" t="s">
        <v>86</v>
      </c>
      <c r="BI5" s="36" t="s">
        <v>87</v>
      </c>
      <c r="BJ5" s="36" t="s">
        <v>88</v>
      </c>
      <c r="BK5" s="36" t="s">
        <v>90</v>
      </c>
      <c r="BL5" s="36" t="s">
        <v>91</v>
      </c>
      <c r="BM5" s="36" t="s">
        <v>92</v>
      </c>
      <c r="BN5" s="36" t="s">
        <v>93</v>
      </c>
      <c r="BO5" s="36" t="s">
        <v>94</v>
      </c>
      <c r="BP5" s="36" t="s">
        <v>89</v>
      </c>
      <c r="BQ5" s="36" t="s">
        <v>84</v>
      </c>
      <c r="BR5" s="36" t="s">
        <v>85</v>
      </c>
      <c r="BS5" s="36" t="s">
        <v>86</v>
      </c>
      <c r="BT5" s="36" t="s">
        <v>87</v>
      </c>
      <c r="BU5" s="36" t="s">
        <v>88</v>
      </c>
      <c r="BV5" s="36" t="s">
        <v>90</v>
      </c>
      <c r="BW5" s="36" t="s">
        <v>91</v>
      </c>
      <c r="BX5" s="36" t="s">
        <v>92</v>
      </c>
      <c r="BY5" s="36" t="s">
        <v>93</v>
      </c>
      <c r="BZ5" s="36" t="s">
        <v>94</v>
      </c>
      <c r="CA5" s="36" t="s">
        <v>89</v>
      </c>
      <c r="CB5" s="36" t="s">
        <v>84</v>
      </c>
      <c r="CC5" s="36" t="s">
        <v>85</v>
      </c>
      <c r="CD5" s="36" t="s">
        <v>86</v>
      </c>
      <c r="CE5" s="36" t="s">
        <v>87</v>
      </c>
      <c r="CF5" s="36" t="s">
        <v>88</v>
      </c>
      <c r="CG5" s="36" t="s">
        <v>90</v>
      </c>
      <c r="CH5" s="36" t="s">
        <v>91</v>
      </c>
      <c r="CI5" s="36" t="s">
        <v>92</v>
      </c>
      <c r="CJ5" s="36" t="s">
        <v>93</v>
      </c>
      <c r="CK5" s="36" t="s">
        <v>94</v>
      </c>
      <c r="CL5" s="36" t="s">
        <v>89</v>
      </c>
      <c r="CM5" s="36" t="s">
        <v>84</v>
      </c>
      <c r="CN5" s="36" t="s">
        <v>85</v>
      </c>
      <c r="CO5" s="36" t="s">
        <v>86</v>
      </c>
      <c r="CP5" s="36" t="s">
        <v>87</v>
      </c>
      <c r="CQ5" s="36" t="s">
        <v>88</v>
      </c>
      <c r="CR5" s="36" t="s">
        <v>90</v>
      </c>
      <c r="CS5" s="36" t="s">
        <v>91</v>
      </c>
      <c r="CT5" s="36" t="s">
        <v>92</v>
      </c>
      <c r="CU5" s="36" t="s">
        <v>93</v>
      </c>
      <c r="CV5" s="36" t="s">
        <v>94</v>
      </c>
      <c r="CW5" s="36" t="s">
        <v>89</v>
      </c>
      <c r="CX5" s="36" t="s">
        <v>84</v>
      </c>
      <c r="CY5" s="36" t="s">
        <v>85</v>
      </c>
      <c r="CZ5" s="36" t="s">
        <v>86</v>
      </c>
      <c r="DA5" s="36" t="s">
        <v>87</v>
      </c>
      <c r="DB5" s="36" t="s">
        <v>88</v>
      </c>
      <c r="DC5" s="36" t="s">
        <v>90</v>
      </c>
      <c r="DD5" s="36" t="s">
        <v>91</v>
      </c>
      <c r="DE5" s="36" t="s">
        <v>92</v>
      </c>
      <c r="DF5" s="36" t="s">
        <v>93</v>
      </c>
      <c r="DG5" s="36" t="s">
        <v>94</v>
      </c>
      <c r="DH5" s="36" t="s">
        <v>89</v>
      </c>
      <c r="DI5" s="36" t="s">
        <v>84</v>
      </c>
      <c r="DJ5" s="36" t="s">
        <v>85</v>
      </c>
      <c r="DK5" s="36" t="s">
        <v>86</v>
      </c>
      <c r="DL5" s="36" t="s">
        <v>87</v>
      </c>
      <c r="DM5" s="36" t="s">
        <v>88</v>
      </c>
      <c r="DN5" s="36" t="s">
        <v>90</v>
      </c>
      <c r="DO5" s="36" t="s">
        <v>91</v>
      </c>
      <c r="DP5" s="36" t="s">
        <v>92</v>
      </c>
      <c r="DQ5" s="36" t="s">
        <v>93</v>
      </c>
      <c r="DR5" s="36" t="s">
        <v>94</v>
      </c>
      <c r="DS5" s="36" t="s">
        <v>89</v>
      </c>
      <c r="DT5" s="36" t="s">
        <v>84</v>
      </c>
      <c r="DU5" s="36" t="s">
        <v>85</v>
      </c>
      <c r="DV5" s="36" t="s">
        <v>86</v>
      </c>
      <c r="DW5" s="36" t="s">
        <v>87</v>
      </c>
      <c r="DX5" s="36" t="s">
        <v>88</v>
      </c>
      <c r="DY5" s="36" t="s">
        <v>90</v>
      </c>
      <c r="DZ5" s="36" t="s">
        <v>91</v>
      </c>
      <c r="EA5" s="36" t="s">
        <v>92</v>
      </c>
      <c r="EB5" s="36" t="s">
        <v>93</v>
      </c>
      <c r="EC5" s="36" t="s">
        <v>94</v>
      </c>
      <c r="ED5" s="36" t="s">
        <v>89</v>
      </c>
      <c r="EE5" s="36" t="s">
        <v>84</v>
      </c>
      <c r="EF5" s="36" t="s">
        <v>85</v>
      </c>
      <c r="EG5" s="36" t="s">
        <v>86</v>
      </c>
      <c r="EH5" s="36" t="s">
        <v>87</v>
      </c>
      <c r="EI5" s="36" t="s">
        <v>88</v>
      </c>
      <c r="EJ5" s="36" t="s">
        <v>90</v>
      </c>
      <c r="EK5" s="36" t="s">
        <v>91</v>
      </c>
      <c r="EL5" s="36" t="s">
        <v>92</v>
      </c>
      <c r="EM5" s="36" t="s">
        <v>93</v>
      </c>
      <c r="EN5" s="36" t="s">
        <v>94</v>
      </c>
      <c r="EO5" s="36" t="s">
        <v>89</v>
      </c>
    </row>
    <row r="6" spans="1:145" s="27" customFormat="1" x14ac:dyDescent="0.15">
      <c r="A6" s="28" t="s">
        <v>95</v>
      </c>
      <c r="B6" s="33">
        <f t="shared" ref="B6:X6" si="1">B7</f>
        <v>2018</v>
      </c>
      <c r="C6" s="33">
        <f t="shared" si="1"/>
        <v>174611</v>
      </c>
      <c r="D6" s="33">
        <f t="shared" si="1"/>
        <v>47</v>
      </c>
      <c r="E6" s="33">
        <f t="shared" si="1"/>
        <v>17</v>
      </c>
      <c r="F6" s="33">
        <f t="shared" si="1"/>
        <v>7</v>
      </c>
      <c r="G6" s="33">
        <f t="shared" si="1"/>
        <v>0</v>
      </c>
      <c r="H6" s="33" t="str">
        <f t="shared" si="1"/>
        <v>石川県　穴水町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林業集落排水</v>
      </c>
      <c r="L6" s="33" t="str">
        <f t="shared" si="1"/>
        <v>G2</v>
      </c>
      <c r="M6" s="33" t="str">
        <f t="shared" si="1"/>
        <v>非設置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0.96</v>
      </c>
      <c r="Q6" s="37">
        <f t="shared" si="1"/>
        <v>90.91</v>
      </c>
      <c r="R6" s="37">
        <f t="shared" si="1"/>
        <v>3884</v>
      </c>
      <c r="S6" s="37">
        <f t="shared" si="1"/>
        <v>8333</v>
      </c>
      <c r="T6" s="37">
        <f t="shared" si="1"/>
        <v>183.21</v>
      </c>
      <c r="U6" s="37">
        <f t="shared" si="1"/>
        <v>45.48</v>
      </c>
      <c r="V6" s="37">
        <f t="shared" si="1"/>
        <v>79</v>
      </c>
      <c r="W6" s="37">
        <f t="shared" si="1"/>
        <v>0.08</v>
      </c>
      <c r="X6" s="37">
        <f t="shared" si="1"/>
        <v>987.5</v>
      </c>
      <c r="Y6" s="41">
        <f t="shared" ref="Y6:AH6" si="2">IF(Y7="",NA(),Y7)</f>
        <v>74.7</v>
      </c>
      <c r="Z6" s="41">
        <f t="shared" si="2"/>
        <v>75.2</v>
      </c>
      <c r="AA6" s="41">
        <f t="shared" si="2"/>
        <v>103.54</v>
      </c>
      <c r="AB6" s="41">
        <f t="shared" si="2"/>
        <v>80.78</v>
      </c>
      <c r="AC6" s="41">
        <f t="shared" si="2"/>
        <v>76.62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41">
        <f t="shared" ref="BF6:BO6" si="5">IF(BF7="",NA(),BF7)</f>
        <v>1213</v>
      </c>
      <c r="BG6" s="41">
        <f t="shared" si="5"/>
        <v>690.74</v>
      </c>
      <c r="BH6" s="41">
        <f t="shared" si="5"/>
        <v>880.31</v>
      </c>
      <c r="BI6" s="37">
        <f t="shared" si="5"/>
        <v>0</v>
      </c>
      <c r="BJ6" s="37">
        <f t="shared" si="5"/>
        <v>0</v>
      </c>
      <c r="BK6" s="41">
        <f t="shared" si="5"/>
        <v>1239.21</v>
      </c>
      <c r="BL6" s="41">
        <f t="shared" si="5"/>
        <v>1196.58</v>
      </c>
      <c r="BM6" s="41">
        <f t="shared" si="5"/>
        <v>776.75</v>
      </c>
      <c r="BN6" s="41">
        <f t="shared" si="5"/>
        <v>438.26</v>
      </c>
      <c r="BO6" s="41">
        <f t="shared" si="5"/>
        <v>506.14</v>
      </c>
      <c r="BP6" s="37" t="str">
        <f>IF(BP7="","",IF(BP7="-","【-】","【"&amp;SUBSTITUTE(TEXT(BP7,"#,##0.00"),"-","△")&amp;"】"))</f>
        <v>【537.63】</v>
      </c>
      <c r="BQ6" s="41">
        <f t="shared" ref="BQ6:BZ6" si="6">IF(BQ7="",NA(),BQ7)</f>
        <v>100</v>
      </c>
      <c r="BR6" s="41">
        <f t="shared" si="6"/>
        <v>97.7</v>
      </c>
      <c r="BS6" s="41">
        <f t="shared" si="6"/>
        <v>52.13</v>
      </c>
      <c r="BT6" s="41">
        <f t="shared" si="6"/>
        <v>100</v>
      </c>
      <c r="BU6" s="41">
        <f t="shared" si="6"/>
        <v>95.92</v>
      </c>
      <c r="BV6" s="41">
        <f t="shared" si="6"/>
        <v>38.14</v>
      </c>
      <c r="BW6" s="41">
        <f t="shared" si="6"/>
        <v>38.28</v>
      </c>
      <c r="BX6" s="41">
        <f t="shared" si="6"/>
        <v>38.49</v>
      </c>
      <c r="BY6" s="41">
        <f t="shared" si="6"/>
        <v>39.86</v>
      </c>
      <c r="BZ6" s="41">
        <f t="shared" si="6"/>
        <v>35.86</v>
      </c>
      <c r="CA6" s="37" t="str">
        <f>IF(CA7="","",IF(CA7="-","【-】","【"&amp;SUBSTITUTE(TEXT(CA7,"#,##0.00"),"-","△")&amp;"】"))</f>
        <v>【35.31】</v>
      </c>
      <c r="CB6" s="41">
        <f t="shared" ref="CB6:CK6" si="7">IF(CB7="",NA(),CB7)</f>
        <v>209.36</v>
      </c>
      <c r="CC6" s="41">
        <f t="shared" si="7"/>
        <v>215.23</v>
      </c>
      <c r="CD6" s="41">
        <f t="shared" si="7"/>
        <v>412.27</v>
      </c>
      <c r="CE6" s="41">
        <f t="shared" si="7"/>
        <v>205.66</v>
      </c>
      <c r="CF6" s="41">
        <f t="shared" si="7"/>
        <v>220.59</v>
      </c>
      <c r="CG6" s="41">
        <f t="shared" si="7"/>
        <v>471.79</v>
      </c>
      <c r="CH6" s="41">
        <f t="shared" si="7"/>
        <v>468.36</v>
      </c>
      <c r="CI6" s="41">
        <f t="shared" si="7"/>
        <v>479.21</v>
      </c>
      <c r="CJ6" s="41">
        <f t="shared" si="7"/>
        <v>451.49</v>
      </c>
      <c r="CK6" s="41">
        <f t="shared" si="7"/>
        <v>448.63</v>
      </c>
      <c r="CL6" s="37" t="str">
        <f>IF(CL7="","",IF(CL7="-","【-】","【"&amp;SUBSTITUTE(TEXT(CL7,"#,##0.00"),"-","△")&amp;"】"))</f>
        <v>【453.83】</v>
      </c>
      <c r="CM6" s="41">
        <f t="shared" ref="CM6:CV6" si="8">IF(CM7="",NA(),CM7)</f>
        <v>54.29</v>
      </c>
      <c r="CN6" s="41">
        <f t="shared" si="8"/>
        <v>54.29</v>
      </c>
      <c r="CO6" s="41">
        <f t="shared" si="8"/>
        <v>54.29</v>
      </c>
      <c r="CP6" s="41">
        <f t="shared" si="8"/>
        <v>54.29</v>
      </c>
      <c r="CQ6" s="41">
        <f t="shared" si="8"/>
        <v>51.43</v>
      </c>
      <c r="CR6" s="41">
        <f t="shared" si="8"/>
        <v>56.52</v>
      </c>
      <c r="CS6" s="41">
        <f t="shared" si="8"/>
        <v>53.97</v>
      </c>
      <c r="CT6" s="41">
        <f t="shared" si="8"/>
        <v>40.53</v>
      </c>
      <c r="CU6" s="41">
        <f t="shared" si="8"/>
        <v>40.67</v>
      </c>
      <c r="CV6" s="41">
        <f t="shared" si="8"/>
        <v>48.01</v>
      </c>
      <c r="CW6" s="37" t="str">
        <f>IF(CW7="","",IF(CW7="-","【-】","【"&amp;SUBSTITUTE(TEXT(CW7,"#,##0.00"),"-","△")&amp;"】"))</f>
        <v>【48.17】</v>
      </c>
      <c r="CX6" s="41">
        <f t="shared" ref="CX6:DG6" si="9">IF(CX7="",NA(),CX7)</f>
        <v>87.62</v>
      </c>
      <c r="CY6" s="41">
        <f t="shared" si="9"/>
        <v>100</v>
      </c>
      <c r="CZ6" s="41">
        <f t="shared" si="9"/>
        <v>100</v>
      </c>
      <c r="DA6" s="41">
        <f t="shared" si="9"/>
        <v>100</v>
      </c>
      <c r="DB6" s="41">
        <f t="shared" si="9"/>
        <v>100</v>
      </c>
      <c r="DC6" s="41">
        <f t="shared" si="9"/>
        <v>91.27</v>
      </c>
      <c r="DD6" s="41">
        <f t="shared" si="9"/>
        <v>92.01</v>
      </c>
      <c r="DE6" s="41">
        <f t="shared" si="9"/>
        <v>90.28</v>
      </c>
      <c r="DF6" s="41">
        <f t="shared" si="9"/>
        <v>89.47</v>
      </c>
      <c r="DG6" s="41">
        <f t="shared" si="9"/>
        <v>91.18</v>
      </c>
      <c r="DH6" s="37" t="str">
        <f>IF(DH7="","",IF(DH7="-","【-】","【"&amp;SUBSTITUTE(TEXT(DH7,"#,##0.00"),"-","△")&amp;"】"))</f>
        <v>【90.38】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37">
        <f t="shared" ref="EE6:EN6" si="12">IF(EE7="",NA(),EE7)</f>
        <v>0</v>
      </c>
      <c r="EF6" s="37">
        <f t="shared" si="12"/>
        <v>0</v>
      </c>
      <c r="EG6" s="41">
        <f t="shared" si="12"/>
        <v>0.33</v>
      </c>
      <c r="EH6" s="37">
        <f t="shared" si="12"/>
        <v>0</v>
      </c>
      <c r="EI6" s="37">
        <f t="shared" si="12"/>
        <v>0</v>
      </c>
      <c r="EJ6" s="37">
        <f t="shared" si="12"/>
        <v>0</v>
      </c>
      <c r="EK6" s="37">
        <f t="shared" si="12"/>
        <v>0</v>
      </c>
      <c r="EL6" s="41">
        <f t="shared" si="12"/>
        <v>0.02</v>
      </c>
      <c r="EM6" s="37">
        <f t="shared" si="12"/>
        <v>0</v>
      </c>
      <c r="EN6" s="37">
        <f t="shared" si="12"/>
        <v>0</v>
      </c>
      <c r="EO6" s="37" t="str">
        <f>IF(EO7="","",IF(EO7="-","【-】","【"&amp;SUBSTITUTE(TEXT(EO7,"#,##0.00"),"-","△")&amp;"】"))</f>
        <v>【0.00】</v>
      </c>
    </row>
    <row r="7" spans="1:145" s="27" customFormat="1" x14ac:dyDescent="0.15">
      <c r="A7" s="28"/>
      <c r="B7" s="34">
        <v>2018</v>
      </c>
      <c r="C7" s="34">
        <v>174611</v>
      </c>
      <c r="D7" s="34">
        <v>47</v>
      </c>
      <c r="E7" s="34">
        <v>17</v>
      </c>
      <c r="F7" s="34">
        <v>7</v>
      </c>
      <c r="G7" s="34">
        <v>0</v>
      </c>
      <c r="H7" s="34" t="s">
        <v>96</v>
      </c>
      <c r="I7" s="34" t="s">
        <v>97</v>
      </c>
      <c r="J7" s="34" t="s">
        <v>98</v>
      </c>
      <c r="K7" s="34" t="s">
        <v>99</v>
      </c>
      <c r="L7" s="34" t="s">
        <v>100</v>
      </c>
      <c r="M7" s="34" t="s">
        <v>101</v>
      </c>
      <c r="N7" s="38" t="s">
        <v>41</v>
      </c>
      <c r="O7" s="38" t="s">
        <v>102</v>
      </c>
      <c r="P7" s="38">
        <v>0.96</v>
      </c>
      <c r="Q7" s="38">
        <v>90.91</v>
      </c>
      <c r="R7" s="38">
        <v>3884</v>
      </c>
      <c r="S7" s="38">
        <v>8333</v>
      </c>
      <c r="T7" s="38">
        <v>183.21</v>
      </c>
      <c r="U7" s="38">
        <v>45.48</v>
      </c>
      <c r="V7" s="38">
        <v>79</v>
      </c>
      <c r="W7" s="38">
        <v>0.08</v>
      </c>
      <c r="X7" s="38">
        <v>987.5</v>
      </c>
      <c r="Y7" s="38">
        <v>74.7</v>
      </c>
      <c r="Z7" s="38">
        <v>75.2</v>
      </c>
      <c r="AA7" s="38">
        <v>103.54</v>
      </c>
      <c r="AB7" s="38">
        <v>80.78</v>
      </c>
      <c r="AC7" s="38">
        <v>76.62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1213</v>
      </c>
      <c r="BG7" s="38">
        <v>690.74</v>
      </c>
      <c r="BH7" s="38">
        <v>880.31</v>
      </c>
      <c r="BI7" s="38">
        <v>0</v>
      </c>
      <c r="BJ7" s="38">
        <v>0</v>
      </c>
      <c r="BK7" s="38">
        <v>1239.21</v>
      </c>
      <c r="BL7" s="38">
        <v>1196.58</v>
      </c>
      <c r="BM7" s="38">
        <v>776.75</v>
      </c>
      <c r="BN7" s="38">
        <v>438.26</v>
      </c>
      <c r="BO7" s="38">
        <v>506.14</v>
      </c>
      <c r="BP7" s="38">
        <v>537.63</v>
      </c>
      <c r="BQ7" s="38">
        <v>100</v>
      </c>
      <c r="BR7" s="38">
        <v>97.7</v>
      </c>
      <c r="BS7" s="38">
        <v>52.13</v>
      </c>
      <c r="BT7" s="38">
        <v>100</v>
      </c>
      <c r="BU7" s="38">
        <v>95.92</v>
      </c>
      <c r="BV7" s="38">
        <v>38.14</v>
      </c>
      <c r="BW7" s="38">
        <v>38.28</v>
      </c>
      <c r="BX7" s="38">
        <v>38.49</v>
      </c>
      <c r="BY7" s="38">
        <v>39.86</v>
      </c>
      <c r="BZ7" s="38">
        <v>35.86</v>
      </c>
      <c r="CA7" s="38">
        <v>35.31</v>
      </c>
      <c r="CB7" s="38">
        <v>209.36</v>
      </c>
      <c r="CC7" s="38">
        <v>215.23</v>
      </c>
      <c r="CD7" s="38">
        <v>412.27</v>
      </c>
      <c r="CE7" s="38">
        <v>205.66</v>
      </c>
      <c r="CF7" s="38">
        <v>220.59</v>
      </c>
      <c r="CG7" s="38">
        <v>471.79</v>
      </c>
      <c r="CH7" s="38">
        <v>468.36</v>
      </c>
      <c r="CI7" s="38">
        <v>479.21</v>
      </c>
      <c r="CJ7" s="38">
        <v>451.49</v>
      </c>
      <c r="CK7" s="38">
        <v>448.63</v>
      </c>
      <c r="CL7" s="38">
        <v>453.83</v>
      </c>
      <c r="CM7" s="38">
        <v>54.29</v>
      </c>
      <c r="CN7" s="38">
        <v>54.29</v>
      </c>
      <c r="CO7" s="38">
        <v>54.29</v>
      </c>
      <c r="CP7" s="38">
        <v>54.29</v>
      </c>
      <c r="CQ7" s="38">
        <v>51.43</v>
      </c>
      <c r="CR7" s="38">
        <v>56.52</v>
      </c>
      <c r="CS7" s="38">
        <v>53.97</v>
      </c>
      <c r="CT7" s="38">
        <v>40.53</v>
      </c>
      <c r="CU7" s="38">
        <v>40.67</v>
      </c>
      <c r="CV7" s="38">
        <v>48.01</v>
      </c>
      <c r="CW7" s="38">
        <v>48.17</v>
      </c>
      <c r="CX7" s="38">
        <v>87.62</v>
      </c>
      <c r="CY7" s="38">
        <v>100</v>
      </c>
      <c r="CZ7" s="38">
        <v>100</v>
      </c>
      <c r="DA7" s="38">
        <v>100</v>
      </c>
      <c r="DB7" s="38">
        <v>100</v>
      </c>
      <c r="DC7" s="38">
        <v>91.27</v>
      </c>
      <c r="DD7" s="38">
        <v>92.01</v>
      </c>
      <c r="DE7" s="38">
        <v>90.28</v>
      </c>
      <c r="DF7" s="38">
        <v>89.47</v>
      </c>
      <c r="DG7" s="38">
        <v>91.18</v>
      </c>
      <c r="DH7" s="38">
        <v>90.38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0.33</v>
      </c>
      <c r="EH7" s="38">
        <v>0</v>
      </c>
      <c r="EI7" s="38">
        <v>0</v>
      </c>
      <c r="EJ7" s="38">
        <v>0</v>
      </c>
      <c r="EK7" s="38">
        <v>0</v>
      </c>
      <c r="EL7" s="38">
        <v>0.02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34</v>
      </c>
      <c r="B10" s="35">
        <f>DATEVALUE($B$6-4&amp;"年1月1日")</f>
        <v>41640</v>
      </c>
      <c r="C10" s="35">
        <f>DATEVALUE($B$6-3&amp;"年1月1日")</f>
        <v>42005</v>
      </c>
      <c r="D10" s="35">
        <f>DATEVALUE($B$6-2&amp;"年1月1日")</f>
        <v>42370</v>
      </c>
      <c r="E10" s="35">
        <f>DATEVALUE($B$6-1&amp;"年1月1日")</f>
        <v>42736</v>
      </c>
      <c r="F10" s="35">
        <f>DATEVALUE($B$6&amp;"年1月1日")</f>
        <v>43101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2019-12-05T05:26:21Z</dcterms:created>
  <dcterms:modified xsi:type="dcterms:W3CDTF">2020-02-14T00:58:40Z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2020-01-30T02:46:03Z</vt:filetime>
  </property>
</Properties>
</file>